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firstSheet="1" activeTab="3"/>
  </bookViews>
  <sheets>
    <sheet name="Nimet" sheetId="1" r:id="rId1"/>
    <sheet name="NJ-13, MJ-13, NJ-15" sheetId="2" r:id="rId2"/>
    <sheet name="MJ-15" sheetId="3" r:id="rId3"/>
    <sheet name="NJ-13 kp" sheetId="4" r:id="rId4"/>
    <sheet name="NJ-13 cup" sheetId="5" r:id="rId5"/>
    <sheet name="MJ-13 kp" sheetId="6" r:id="rId6"/>
    <sheet name="MJ-13 cup" sheetId="7" r:id="rId7"/>
    <sheet name="NJ-15 kp" sheetId="8" r:id="rId8"/>
    <sheet name="NJ-15 cup" sheetId="9" r:id="rId9"/>
    <sheet name="MJ-15 A,B,C,D" sheetId="10" r:id="rId10"/>
    <sheet name="MJ-15 E,F,G,H" sheetId="11" r:id="rId11"/>
    <sheet name="MJ-15 cup" sheetId="12" r:id="rId12"/>
  </sheets>
  <definedNames>
    <definedName name="Db">'Nimet'!$A$2:$D$151</definedName>
    <definedName name="_xlnm.Print_Area" localSheetId="6">'MJ-13 cup'!$D$1:$J$28</definedName>
    <definedName name="_xlnm.Print_Area" localSheetId="2">'MJ-15'!$D$1:$J$27</definedName>
    <definedName name="_xlnm.Print_Area" localSheetId="9">'MJ-15 A,B,C,D'!$C$1:$AL$181</definedName>
    <definedName name="_xlnm.Print_Area" localSheetId="11">'MJ-15 cup'!$D$1:$J$26</definedName>
    <definedName name="_xlnm.Print_Area" localSheetId="10">'MJ-15 E,F,G,H'!$C$1:$AL$182</definedName>
    <definedName name="_xlnm.Print_Area" localSheetId="0">'Nimet'!$A$1:$D$71</definedName>
    <definedName name="_xlnm.Print_Area" localSheetId="4">'NJ-13 cup'!$D$1:$J$16</definedName>
    <definedName name="_xlnm.Print_Area" localSheetId="1">'NJ-13, MJ-13, NJ-15'!$D$1:$J$48</definedName>
    <definedName name="_xlnm.Print_Area" localSheetId="8">'NJ-15 cup'!$D$1:$J$20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<sst xmlns="http://schemas.openxmlformats.org/spreadsheetml/2006/main" count="2545" uniqueCount="229">
  <si>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</si>
  <si>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</si>
  <si>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</si>
  <si>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</si>
  <si>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</si>
  <si>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</si>
  <si>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</si>
  <si>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</si>
  <si>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</si>
  <si>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</si>
  <si>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</si>
  <si>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</si>
  <si>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</si>
  <si>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</si>
  <si>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</si>
  <si>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</si>
  <si>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</si>
  <si>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</si>
  <si>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</si>
  <si>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</si>
  <si>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</si>
  <si>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</si>
  <si>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</si>
  <si>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</si>
  <si>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</si>
  <si>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</si>
  <si>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</si>
  <si>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</si>
  <si>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</si>
  <si>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</si>
  <si>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</si>
  <si>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</si>
  <si>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</si>
  <si>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</si>
  <si>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</si>
  <si>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TuPy</t>
  </si>
  <si>
    <t>Pooli B</t>
  </si>
  <si>
    <t>Pooli C</t>
  </si>
  <si>
    <t>Pooli D</t>
  </si>
  <si>
    <t>Pooli E</t>
  </si>
  <si>
    <t>Pooli F</t>
  </si>
  <si>
    <t>Pooli G</t>
  </si>
  <si>
    <t>Pooli H</t>
  </si>
  <si>
    <t>KLO 10.00</t>
  </si>
  <si>
    <t>KLO 11.00</t>
  </si>
  <si>
    <t>A1</t>
  </si>
  <si>
    <t>D2</t>
  </si>
  <si>
    <t>F2</t>
  </si>
  <si>
    <t>H1</t>
  </si>
  <si>
    <t>E1</t>
  </si>
  <si>
    <t>G2</t>
  </si>
  <si>
    <t>B2</t>
  </si>
  <si>
    <t>C1</t>
  </si>
  <si>
    <t>D1</t>
  </si>
  <si>
    <t>A2</t>
  </si>
  <si>
    <t>H2</t>
  </si>
  <si>
    <t>F1</t>
  </si>
  <si>
    <t>G1</t>
  </si>
  <si>
    <t>E2</t>
  </si>
  <si>
    <t>C2</t>
  </si>
  <si>
    <t>B1</t>
  </si>
  <si>
    <t>Aleksi Parkkinen</t>
  </si>
  <si>
    <t>Tomi Vainikka</t>
  </si>
  <si>
    <t>Toivo Karhu</t>
  </si>
  <si>
    <t>Lauri Oja</t>
  </si>
  <si>
    <t>Riku Autio</t>
  </si>
  <si>
    <t>KoKa</t>
  </si>
  <si>
    <t>Lauri Kujala</t>
  </si>
  <si>
    <t>Niko Nevala</t>
  </si>
  <si>
    <t>Sami Ruohonen</t>
  </si>
  <si>
    <t>Atte Petranen</t>
  </si>
  <si>
    <t>Aleksi Posti</t>
  </si>
  <si>
    <t>Janne Relander</t>
  </si>
  <si>
    <t>Juniori-SM 17.-18.3.2007  Seinäjoki</t>
  </si>
  <si>
    <t>MJ-13 joukkue</t>
  </si>
  <si>
    <t>NJ-13 joukkue</t>
  </si>
  <si>
    <t>MJ-15 joukkue</t>
  </si>
  <si>
    <t>NJ-15 joukkue</t>
  </si>
  <si>
    <t>Sabina Englund</t>
  </si>
  <si>
    <t>ParPi</t>
  </si>
  <si>
    <t>Otto Tennilä</t>
  </si>
  <si>
    <t>PT 75</t>
  </si>
  <si>
    <t>Iiro Tennilä</t>
  </si>
  <si>
    <t>Diep Luong</t>
  </si>
  <si>
    <t>Vuokko Lahtinen</t>
  </si>
  <si>
    <t>KuPTS</t>
  </si>
  <si>
    <t>Henrika Punnonen</t>
  </si>
  <si>
    <t>Jesse Toivanen</t>
  </si>
  <si>
    <t>Patrik Rissanen</t>
  </si>
  <si>
    <t>Jouni Nousiainen</t>
  </si>
  <si>
    <t>Toni Viertomanner</t>
  </si>
  <si>
    <t>Samuli Soine</t>
  </si>
  <si>
    <t>PT Espoo</t>
  </si>
  <si>
    <t>Pauli Hietikko</t>
  </si>
  <si>
    <t>Dmitry Vyskubov</t>
  </si>
  <si>
    <t>Sampo Hallapää</t>
  </si>
  <si>
    <t>Siyan Zhuang</t>
  </si>
  <si>
    <t>Anna Kirichenko</t>
  </si>
  <si>
    <t>Jancarlo Rodriguez</t>
  </si>
  <si>
    <t>Por-83</t>
  </si>
  <si>
    <t>Andre Rodriguez</t>
  </si>
  <si>
    <t>Roni Kantola</t>
  </si>
  <si>
    <t>TuKa</t>
  </si>
  <si>
    <t>Roope Kantola</t>
  </si>
  <si>
    <t>Juhani Heinonen</t>
  </si>
  <si>
    <t>Jannika Oksanen</t>
  </si>
  <si>
    <t>TIP-70</t>
  </si>
  <si>
    <t>Henna Mäntynen</t>
  </si>
  <si>
    <t>Ville Julin</t>
  </si>
  <si>
    <t>SeSi</t>
  </si>
  <si>
    <t>Mikael Aikio</t>
  </si>
  <si>
    <t>Pentti Olah</t>
  </si>
  <si>
    <t>Topi Latukka</t>
  </si>
  <si>
    <t>Tuomas Kallinki</t>
  </si>
  <si>
    <t>Emil Rantatulkkila</t>
  </si>
  <si>
    <t>MBF</t>
  </si>
  <si>
    <t>Ilkka Saarnilehto</t>
  </si>
  <si>
    <t>Miikka O´Connor</t>
  </si>
  <si>
    <t>Johan Engman</t>
  </si>
  <si>
    <t>Dani Lahtinen</t>
  </si>
  <si>
    <t>Henri Kuusjärvi</t>
  </si>
  <si>
    <t>Thomas Lundström</t>
  </si>
  <si>
    <t>Junjie Wu</t>
  </si>
  <si>
    <t>Aleksi O´Connor</t>
  </si>
  <si>
    <t>Pinja Eriksson</t>
  </si>
  <si>
    <t>Camilla Kuusjärvi</t>
  </si>
  <si>
    <t>Esther Goldberg</t>
  </si>
  <si>
    <t>Sarah Goldberg</t>
  </si>
  <si>
    <t>Viivi-Mari Vastavuo</t>
  </si>
  <si>
    <t>Sofia Engman</t>
  </si>
  <si>
    <t>Paju Eriksson</t>
  </si>
  <si>
    <t>Pihla Eriksson</t>
  </si>
  <si>
    <t>Emma Rolig</t>
  </si>
  <si>
    <t>Milla-Mari Vastavuo</t>
  </si>
  <si>
    <t>MBF 1</t>
  </si>
  <si>
    <t>MBF 2</t>
  </si>
  <si>
    <t>MBF 3</t>
  </si>
  <si>
    <t>MBF4</t>
  </si>
  <si>
    <t>PT-Espoo</t>
  </si>
  <si>
    <t>MBF 4</t>
  </si>
  <si>
    <t>MBF 5</t>
  </si>
  <si>
    <t>PT Espoo 1</t>
  </si>
  <si>
    <t>PT-75</t>
  </si>
  <si>
    <t>KoKa 2</t>
  </si>
  <si>
    <t>KoKa 1</t>
  </si>
  <si>
    <t>PT Espoo 2</t>
  </si>
  <si>
    <t>KLO 12.30</t>
  </si>
  <si>
    <t>NJ-13 CUP</t>
  </si>
  <si>
    <t>NJ-13</t>
  </si>
  <si>
    <t>MJ-13</t>
  </si>
  <si>
    <t>MJ-13 cup</t>
  </si>
  <si>
    <t>NJ-15</t>
  </si>
  <si>
    <t>NJ-15 CUP</t>
  </si>
  <si>
    <t>MJ-15</t>
  </si>
  <si>
    <t>MJ-15 CUP</t>
  </si>
  <si>
    <t>KLO 11.30</t>
  </si>
  <si>
    <t>KLO 12.00</t>
  </si>
  <si>
    <t xml:space="preserve"> </t>
  </si>
  <si>
    <t>3-0</t>
  </si>
  <si>
    <t>3-1</t>
  </si>
  <si>
    <t>5-2</t>
  </si>
  <si>
    <t>5-0</t>
  </si>
  <si>
    <t>5-3</t>
  </si>
  <si>
    <t xml:space="preserve"> TIP-70</t>
  </si>
  <si>
    <t xml:space="preserve"> MBF2</t>
  </si>
  <si>
    <t xml:space="preserve"> 3-0</t>
  </si>
  <si>
    <t xml:space="preserve"> 5-4</t>
  </si>
  <si>
    <t>wo.</t>
  </si>
  <si>
    <t>5. MBF3</t>
  </si>
  <si>
    <t>7. MBF5</t>
  </si>
  <si>
    <t>6. MBF4</t>
  </si>
  <si>
    <t>5. PT-Espoo</t>
  </si>
  <si>
    <t>5-4</t>
  </si>
  <si>
    <t>MBF1</t>
  </si>
  <si>
    <t>MBF2</t>
  </si>
  <si>
    <t>9</t>
  </si>
  <si>
    <t>11</t>
  </si>
  <si>
    <t>7</t>
  </si>
  <si>
    <t>6</t>
  </si>
  <si>
    <t>6, 0, 4</t>
  </si>
  <si>
    <t>0,8,4</t>
  </si>
  <si>
    <t>2,8,6</t>
  </si>
  <si>
    <t>6,7,4</t>
  </si>
  <si>
    <t>-5,12,2,-9,7</t>
  </si>
  <si>
    <t>5,8,9</t>
  </si>
  <si>
    <t>-7,4,5,4</t>
  </si>
  <si>
    <t>4,7,8</t>
  </si>
  <si>
    <t>5,5,6</t>
  </si>
  <si>
    <t>-7,1,8,7</t>
  </si>
  <si>
    <t>9,8,7</t>
  </si>
  <si>
    <t>8,0,-9,10</t>
  </si>
  <si>
    <t>6,6,4</t>
  </si>
  <si>
    <t>11,-9,3,6</t>
  </si>
  <si>
    <t>-8,6,4,5</t>
  </si>
  <si>
    <t>5,4,4</t>
  </si>
  <si>
    <t>3,8,3</t>
  </si>
  <si>
    <t>7,7,-6,7</t>
  </si>
  <si>
    <t>11,-9,5,6</t>
  </si>
  <si>
    <t>-8,7,4,3</t>
  </si>
  <si>
    <t>9,7,-7,8</t>
  </si>
  <si>
    <t>-12,4,2,3</t>
  </si>
  <si>
    <t>8,5,-7,5</t>
  </si>
  <si>
    <t>-15,-8,11,6,7</t>
  </si>
  <si>
    <t>9,5,4</t>
  </si>
  <si>
    <t>5,9,9</t>
  </si>
  <si>
    <t>9,-9,11,6</t>
  </si>
  <si>
    <t>-11,1,-9,9,11</t>
  </si>
  <si>
    <t>7,6,6</t>
  </si>
  <si>
    <t>-7,6,4,8</t>
  </si>
  <si>
    <t>9,5,5</t>
  </si>
  <si>
    <t>9,2,3</t>
  </si>
  <si>
    <t>8,5,4</t>
  </si>
  <si>
    <t>7,9,-6,4</t>
  </si>
  <si>
    <t>7,8,5</t>
  </si>
  <si>
    <t>9,-14,8,6</t>
  </si>
  <si>
    <t>4,3,4</t>
  </si>
  <si>
    <t>5,1,7</t>
  </si>
  <si>
    <t>5,9,5</t>
  </si>
  <si>
    <t>1</t>
  </si>
  <si>
    <t>-8,8,9,-9,11</t>
  </si>
  <si>
    <t>-9,12,8,-7,8</t>
  </si>
  <si>
    <t>-10,6,-11,8,9</t>
  </si>
  <si>
    <t>9,5,9</t>
  </si>
  <si>
    <t>Pentti Olah, SeSi</t>
  </si>
  <si>
    <t>Otto Tennilä, PT 75</t>
  </si>
  <si>
    <t>Roope Kantola, TuKa</t>
  </si>
  <si>
    <t>5,-3,7,1</t>
  </si>
  <si>
    <t>6. KuPTS</t>
  </si>
  <si>
    <t xml:space="preserve">7. MBF2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</si>
</sst>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5" xfId="0" applyNumberFormat="1" applyFon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9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/>
    </xf>
    <xf numFmtId="49" fontId="0" fillId="2" borderId="5" xfId="0" applyNumberFormat="1" applyFont="1" applyFill="1" applyBorder="1" applyAlignment="1" applyProtection="1">
      <alignment/>
      <protection locked="0"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0" fillId="2" borderId="6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" fillId="0" borderId="17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7" xfId="0" applyNumberFormat="1" applyFont="1" applyFill="1" applyBorder="1" applyAlignment="1" applyProtection="1">
      <alignment horizontal="left"/>
      <protection/>
    </xf>
    <xf numFmtId="49" fontId="1" fillId="0" borderId="17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7" xfId="0" applyNumberFormat="1" applyFont="1" applyBorder="1" applyAlignment="1" applyProtection="1">
      <alignment horizontal="left"/>
      <protection/>
    </xf>
    <xf numFmtId="49" fontId="1" fillId="0" borderId="9" xfId="0" applyNumberFormat="1" applyFon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center"/>
      <protection/>
    </xf>
    <xf numFmtId="49" fontId="1" fillId="0" borderId="2" xfId="0" applyNumberFormat="1" applyFont="1" applyFill="1" applyBorder="1" applyAlignment="1" applyProtection="1">
      <alignment horizontal="left"/>
      <protection/>
    </xf>
    <xf numFmtId="49" fontId="1" fillId="0" borderId="9" xfId="0" applyNumberFormat="1" applyFont="1" applyBorder="1" applyAlignment="1" applyProtection="1">
      <alignment/>
      <protection/>
    </xf>
    <xf numFmtId="49" fontId="1" fillId="0" borderId="1" xfId="0" applyNumberFormat="1" applyFont="1" applyBorder="1" applyAlignment="1" applyProtection="1">
      <alignment horizontal="center"/>
      <protection/>
    </xf>
    <xf numFmtId="49" fontId="1" fillId="0" borderId="2" xfId="0" applyNumberFormat="1" applyFont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5" fillId="0" borderId="6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3830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3830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14" activePane="bottomLeft" state="frozen"/>
      <selection pane="topLeft" activeCell="F5" sqref="F5"/>
      <selection pane="bottomLeft" activeCell="B2" sqref="B2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06" t="s">
        <v>28</v>
      </c>
      <c r="B1" s="106" t="s">
        <v>24</v>
      </c>
      <c r="C1" s="106" t="s">
        <v>23</v>
      </c>
      <c r="D1" s="106" t="s">
        <v>25</v>
      </c>
      <c r="E1" s="107"/>
      <c r="F1" s="107"/>
    </row>
    <row r="2" spans="1:6" ht="15">
      <c r="A2" s="107">
        <v>1</v>
      </c>
      <c r="B2" s="114" t="s">
        <v>61</v>
      </c>
      <c r="C2" s="114" t="s">
        <v>35</v>
      </c>
      <c r="D2" s="107" t="str">
        <f aca="true" t="shared" si="0" ref="D2:D10">IF(B2="","",CONCATENATE(B2,", ",C2))</f>
        <v>Aleksi Parkkinen, TuPy</v>
      </c>
      <c r="E2" s="107"/>
      <c r="F2" s="107"/>
    </row>
    <row r="3" spans="1:6" ht="15">
      <c r="A3" s="107">
        <v>2</v>
      </c>
      <c r="B3" s="114" t="s">
        <v>62</v>
      </c>
      <c r="C3" s="114" t="s">
        <v>35</v>
      </c>
      <c r="D3" s="107" t="str">
        <f t="shared" si="0"/>
        <v>Tomi Vainikka, TuPy</v>
      </c>
      <c r="E3" s="107"/>
      <c r="F3" s="107"/>
    </row>
    <row r="4" spans="1:6" ht="15">
      <c r="A4" s="107">
        <v>3</v>
      </c>
      <c r="B4" s="114" t="s">
        <v>63</v>
      </c>
      <c r="C4" s="114" t="s">
        <v>35</v>
      </c>
      <c r="D4" s="107" t="str">
        <f t="shared" si="0"/>
        <v>Toivo Karhu, TuPy</v>
      </c>
      <c r="E4" s="107"/>
      <c r="F4" s="107"/>
    </row>
    <row r="5" spans="1:6" ht="15">
      <c r="A5" s="107">
        <v>4</v>
      </c>
      <c r="B5" s="114" t="s">
        <v>64</v>
      </c>
      <c r="C5" s="114" t="s">
        <v>35</v>
      </c>
      <c r="D5" s="107" t="str">
        <f t="shared" si="0"/>
        <v>Lauri Oja, TuPy</v>
      </c>
      <c r="E5" s="107"/>
      <c r="F5" s="107"/>
    </row>
    <row r="6" spans="1:6" ht="15">
      <c r="A6" s="107">
        <v>5</v>
      </c>
      <c r="B6" s="114"/>
      <c r="C6" s="114" t="s">
        <v>35</v>
      </c>
      <c r="D6" s="107">
        <f t="shared" si="0"/>
      </c>
      <c r="E6" s="107"/>
      <c r="F6" s="107"/>
    </row>
    <row r="7" spans="1:6" ht="15">
      <c r="A7" s="107">
        <v>6</v>
      </c>
      <c r="B7" s="114" t="s">
        <v>65</v>
      </c>
      <c r="C7" s="114" t="s">
        <v>66</v>
      </c>
      <c r="D7" s="107" t="str">
        <f t="shared" si="0"/>
        <v>Riku Autio, KoKa</v>
      </c>
      <c r="E7" s="107"/>
      <c r="F7" s="107"/>
    </row>
    <row r="8" spans="1:6" ht="15">
      <c r="A8" s="107">
        <v>7</v>
      </c>
      <c r="B8" s="114" t="s">
        <v>67</v>
      </c>
      <c r="C8" s="114" t="s">
        <v>66</v>
      </c>
      <c r="D8" s="107" t="str">
        <f t="shared" si="0"/>
        <v>Lauri Kujala, KoKa</v>
      </c>
      <c r="E8" s="107"/>
      <c r="F8" s="107"/>
    </row>
    <row r="9" spans="1:6" ht="15">
      <c r="A9" s="107">
        <v>8</v>
      </c>
      <c r="B9" s="114" t="s">
        <v>68</v>
      </c>
      <c r="C9" s="114" t="s">
        <v>66</v>
      </c>
      <c r="D9" s="107" t="str">
        <f t="shared" si="0"/>
        <v>Niko Nevala, KoKa</v>
      </c>
      <c r="E9" s="107"/>
      <c r="F9" s="107"/>
    </row>
    <row r="10" spans="1:6" ht="15">
      <c r="A10" s="107">
        <v>9</v>
      </c>
      <c r="B10" s="114" t="s">
        <v>69</v>
      </c>
      <c r="C10" s="114" t="s">
        <v>66</v>
      </c>
      <c r="D10" s="107" t="str">
        <f t="shared" si="0"/>
        <v>Sami Ruohonen, KoKa</v>
      </c>
      <c r="E10" s="107"/>
      <c r="F10" s="107"/>
    </row>
    <row r="11" spans="1:6" ht="15">
      <c r="A11" s="107">
        <v>10</v>
      </c>
      <c r="B11" s="114" t="s">
        <v>70</v>
      </c>
      <c r="C11" s="114" t="s">
        <v>66</v>
      </c>
      <c r="D11" s="107" t="str">
        <f aca="true" t="shared" si="1" ref="D11:D68">IF(B11="","",CONCATENATE(B11,", ",C11))</f>
        <v>Atte Petranen, KoKa</v>
      </c>
      <c r="E11" s="107"/>
      <c r="F11" s="107"/>
    </row>
    <row r="12" spans="1:6" ht="15">
      <c r="A12" s="107">
        <v>11</v>
      </c>
      <c r="B12" s="114" t="s">
        <v>71</v>
      </c>
      <c r="C12" s="114" t="s">
        <v>66</v>
      </c>
      <c r="D12" s="107" t="str">
        <f t="shared" si="1"/>
        <v>Aleksi Posti, KoKa</v>
      </c>
      <c r="E12" s="107"/>
      <c r="F12" s="107"/>
    </row>
    <row r="13" spans="1:6" ht="15">
      <c r="A13" s="107">
        <v>12</v>
      </c>
      <c r="B13" s="114" t="s">
        <v>72</v>
      </c>
      <c r="C13" s="114" t="s">
        <v>66</v>
      </c>
      <c r="D13" s="107" t="str">
        <f t="shared" si="1"/>
        <v>Janne Relander, KoKa</v>
      </c>
      <c r="E13" s="107"/>
      <c r="F13" s="107"/>
    </row>
    <row r="14" spans="1:6" ht="15">
      <c r="A14" s="107">
        <v>13</v>
      </c>
      <c r="B14" s="114"/>
      <c r="C14" s="114" t="s">
        <v>66</v>
      </c>
      <c r="D14" s="107">
        <f t="shared" si="1"/>
      </c>
      <c r="E14" s="107"/>
      <c r="F14" s="107"/>
    </row>
    <row r="15" spans="1:6" ht="15">
      <c r="A15" s="107">
        <v>14</v>
      </c>
      <c r="B15" s="114" t="s">
        <v>78</v>
      </c>
      <c r="C15" s="114" t="s">
        <v>79</v>
      </c>
      <c r="D15" s="107" t="str">
        <f t="shared" si="1"/>
        <v>Sabina Englund, ParPi</v>
      </c>
      <c r="E15" s="107"/>
      <c r="F15" s="107"/>
    </row>
    <row r="16" spans="1:6" ht="15">
      <c r="A16" s="107">
        <v>15</v>
      </c>
      <c r="B16" s="114" t="s">
        <v>80</v>
      </c>
      <c r="C16" s="114" t="s">
        <v>81</v>
      </c>
      <c r="D16" s="107" t="str">
        <f t="shared" si="1"/>
        <v>Otto Tennilä, PT 75</v>
      </c>
      <c r="E16" s="107"/>
      <c r="F16" s="107"/>
    </row>
    <row r="17" spans="1:6" ht="15">
      <c r="A17" s="107">
        <v>16</v>
      </c>
      <c r="B17" s="114" t="s">
        <v>82</v>
      </c>
      <c r="C17" s="114" t="s">
        <v>81</v>
      </c>
      <c r="D17" s="107" t="str">
        <f t="shared" si="1"/>
        <v>Iiro Tennilä, PT 75</v>
      </c>
      <c r="E17" s="107"/>
      <c r="F17" s="107"/>
    </row>
    <row r="18" spans="1:6" ht="15">
      <c r="A18" s="107">
        <v>17</v>
      </c>
      <c r="B18" s="114" t="s">
        <v>83</v>
      </c>
      <c r="C18" s="114" t="s">
        <v>81</v>
      </c>
      <c r="D18" s="107" t="str">
        <f t="shared" si="1"/>
        <v>Diep Luong, PT 75</v>
      </c>
      <c r="E18" s="107"/>
      <c r="F18" s="107"/>
    </row>
    <row r="19" spans="1:6" ht="15">
      <c r="A19" s="107">
        <v>18</v>
      </c>
      <c r="B19" s="114"/>
      <c r="C19" s="114" t="s">
        <v>81</v>
      </c>
      <c r="D19" s="107">
        <f t="shared" si="1"/>
      </c>
      <c r="E19" s="107"/>
      <c r="F19" s="107"/>
    </row>
    <row r="20" spans="1:6" ht="15">
      <c r="A20" s="107">
        <v>19</v>
      </c>
      <c r="B20" s="114" t="s">
        <v>84</v>
      </c>
      <c r="C20" s="114" t="s">
        <v>85</v>
      </c>
      <c r="D20" s="107" t="str">
        <f t="shared" si="1"/>
        <v>Vuokko Lahtinen, KuPTS</v>
      </c>
      <c r="E20" s="107"/>
      <c r="F20" s="107"/>
    </row>
    <row r="21" spans="1:6" ht="15">
      <c r="A21" s="107">
        <v>20</v>
      </c>
      <c r="B21" s="114" t="s">
        <v>86</v>
      </c>
      <c r="C21" s="114" t="s">
        <v>85</v>
      </c>
      <c r="D21" s="107" t="str">
        <f t="shared" si="1"/>
        <v>Henrika Punnonen, KuPTS</v>
      </c>
      <c r="E21" s="107"/>
      <c r="F21" s="107"/>
    </row>
    <row r="22" spans="1:6" ht="15">
      <c r="A22" s="107">
        <v>21</v>
      </c>
      <c r="B22" s="114" t="s">
        <v>87</v>
      </c>
      <c r="C22" s="114" t="s">
        <v>85</v>
      </c>
      <c r="D22" s="107" t="str">
        <f t="shared" si="1"/>
        <v>Jesse Toivanen, KuPTS</v>
      </c>
      <c r="E22" s="107"/>
      <c r="F22" s="107"/>
    </row>
    <row r="23" spans="1:6" ht="15">
      <c r="A23" s="107">
        <v>22</v>
      </c>
      <c r="B23" s="114" t="s">
        <v>88</v>
      </c>
      <c r="C23" s="114" t="s">
        <v>85</v>
      </c>
      <c r="D23" s="107" t="str">
        <f t="shared" si="1"/>
        <v>Patrik Rissanen, KuPTS</v>
      </c>
      <c r="E23" s="107"/>
      <c r="F23" s="107"/>
    </row>
    <row r="24" spans="1:6" ht="15">
      <c r="A24" s="107">
        <v>23</v>
      </c>
      <c r="B24" s="114" t="s">
        <v>89</v>
      </c>
      <c r="C24" s="114" t="s">
        <v>85</v>
      </c>
      <c r="D24" s="107" t="str">
        <f t="shared" si="1"/>
        <v>Jouni Nousiainen, KuPTS</v>
      </c>
      <c r="E24" s="107"/>
      <c r="F24" s="107"/>
    </row>
    <row r="25" spans="1:6" ht="15">
      <c r="A25" s="107">
        <v>24</v>
      </c>
      <c r="B25" s="114" t="s">
        <v>90</v>
      </c>
      <c r="C25" s="114" t="s">
        <v>85</v>
      </c>
      <c r="D25" s="107" t="str">
        <f t="shared" si="1"/>
        <v>Toni Viertomanner, KuPTS</v>
      </c>
      <c r="E25" s="107"/>
      <c r="F25" s="107"/>
    </row>
    <row r="26" spans="1:6" ht="15">
      <c r="A26" s="107">
        <v>25</v>
      </c>
      <c r="B26" s="114"/>
      <c r="C26" s="114" t="s">
        <v>85</v>
      </c>
      <c r="D26" s="107">
        <f t="shared" si="1"/>
      </c>
      <c r="E26" s="107"/>
      <c r="F26" s="107"/>
    </row>
    <row r="27" spans="1:6" ht="15">
      <c r="A27" s="107">
        <v>26</v>
      </c>
      <c r="B27" s="114" t="s">
        <v>91</v>
      </c>
      <c r="C27" s="114" t="s">
        <v>92</v>
      </c>
      <c r="D27" s="107" t="str">
        <f t="shared" si="1"/>
        <v>Samuli Soine, PT Espoo</v>
      </c>
      <c r="E27" s="107"/>
      <c r="F27" s="107"/>
    </row>
    <row r="28" spans="1:6" ht="15">
      <c r="A28" s="107">
        <v>27</v>
      </c>
      <c r="B28" s="114" t="s">
        <v>93</v>
      </c>
      <c r="C28" s="114" t="s">
        <v>92</v>
      </c>
      <c r="D28" s="107" t="str">
        <f t="shared" si="1"/>
        <v>Pauli Hietikko, PT Espoo</v>
      </c>
      <c r="E28" s="107"/>
      <c r="F28" s="107"/>
    </row>
    <row r="29" spans="1:6" ht="15">
      <c r="A29" s="107">
        <v>28</v>
      </c>
      <c r="B29" s="114" t="s">
        <v>94</v>
      </c>
      <c r="C29" s="114" t="s">
        <v>92</v>
      </c>
      <c r="D29" s="107" t="str">
        <f t="shared" si="1"/>
        <v>Dmitry Vyskubov, PT Espoo</v>
      </c>
      <c r="E29" s="107"/>
      <c r="F29" s="107"/>
    </row>
    <row r="30" spans="1:6" ht="15">
      <c r="A30" s="107">
        <v>29</v>
      </c>
      <c r="B30" s="114" t="s">
        <v>95</v>
      </c>
      <c r="C30" s="114" t="s">
        <v>92</v>
      </c>
      <c r="D30" s="107" t="str">
        <f t="shared" si="1"/>
        <v>Sampo Hallapää, PT Espoo</v>
      </c>
      <c r="E30" s="107"/>
      <c r="F30" s="107"/>
    </row>
    <row r="31" spans="1:6" ht="15">
      <c r="A31" s="107">
        <v>30</v>
      </c>
      <c r="B31" s="114" t="s">
        <v>96</v>
      </c>
      <c r="C31" s="114" t="s">
        <v>92</v>
      </c>
      <c r="D31" s="107" t="str">
        <f t="shared" si="1"/>
        <v>Siyan Zhuang, PT Espoo</v>
      </c>
      <c r="E31" s="107"/>
      <c r="F31" s="107"/>
    </row>
    <row r="32" spans="1:6" ht="15">
      <c r="A32" s="107">
        <v>31</v>
      </c>
      <c r="B32" s="114" t="s">
        <v>97</v>
      </c>
      <c r="C32" s="114" t="s">
        <v>92</v>
      </c>
      <c r="D32" s="107" t="str">
        <f t="shared" si="1"/>
        <v>Anna Kirichenko, PT Espoo</v>
      </c>
      <c r="E32" s="107"/>
      <c r="F32" s="107"/>
    </row>
    <row r="33" spans="1:6" ht="15">
      <c r="A33" s="107">
        <v>32</v>
      </c>
      <c r="B33" s="114"/>
      <c r="C33" s="114" t="s">
        <v>92</v>
      </c>
      <c r="D33" s="107">
        <f t="shared" si="1"/>
      </c>
      <c r="E33" s="107"/>
      <c r="F33" s="107"/>
    </row>
    <row r="34" spans="1:6" ht="15">
      <c r="A34" s="107">
        <v>33</v>
      </c>
      <c r="B34" s="114" t="s">
        <v>98</v>
      </c>
      <c r="C34" s="114" t="s">
        <v>99</v>
      </c>
      <c r="D34" s="107" t="str">
        <f t="shared" si="1"/>
        <v>Jancarlo Rodriguez, Por-83</v>
      </c>
      <c r="E34" s="107"/>
      <c r="F34" s="107"/>
    </row>
    <row r="35" spans="1:6" ht="15">
      <c r="A35" s="107">
        <v>34</v>
      </c>
      <c r="B35" s="114" t="s">
        <v>100</v>
      </c>
      <c r="C35" s="114" t="s">
        <v>99</v>
      </c>
      <c r="D35" s="107" t="str">
        <f t="shared" si="1"/>
        <v>Andre Rodriguez, Por-83</v>
      </c>
      <c r="E35" s="107"/>
      <c r="F35" s="107"/>
    </row>
    <row r="36" spans="1:6" ht="15">
      <c r="A36" s="107">
        <v>35</v>
      </c>
      <c r="B36" s="114" t="s">
        <v>101</v>
      </c>
      <c r="C36" s="114" t="s">
        <v>102</v>
      </c>
      <c r="D36" s="107" t="str">
        <f t="shared" si="1"/>
        <v>Roni Kantola, TuKa</v>
      </c>
      <c r="E36" s="107"/>
      <c r="F36" s="107"/>
    </row>
    <row r="37" spans="1:6" ht="15">
      <c r="A37" s="107">
        <v>36</v>
      </c>
      <c r="B37" s="114" t="s">
        <v>103</v>
      </c>
      <c r="C37" s="114" t="s">
        <v>102</v>
      </c>
      <c r="D37" s="107" t="str">
        <f t="shared" si="1"/>
        <v>Roope Kantola, TuKa</v>
      </c>
      <c r="E37" s="107"/>
      <c r="F37" s="107"/>
    </row>
    <row r="38" spans="1:6" ht="15">
      <c r="A38" s="107">
        <v>37</v>
      </c>
      <c r="B38" s="114" t="s">
        <v>104</v>
      </c>
      <c r="C38" s="114"/>
      <c r="D38" s="107" t="str">
        <f t="shared" si="1"/>
        <v>Juhani Heinonen, </v>
      </c>
      <c r="E38" s="107"/>
      <c r="F38" s="107"/>
    </row>
    <row r="39" spans="1:6" ht="15">
      <c r="A39" s="107">
        <v>38</v>
      </c>
      <c r="B39" s="114"/>
      <c r="C39" s="114" t="s">
        <v>102</v>
      </c>
      <c r="D39" s="107">
        <f t="shared" si="1"/>
      </c>
      <c r="E39" s="107"/>
      <c r="F39" s="107"/>
    </row>
    <row r="40" spans="1:6" ht="15">
      <c r="A40" s="107">
        <v>39</v>
      </c>
      <c r="B40" s="114" t="s">
        <v>105</v>
      </c>
      <c r="C40" s="114" t="s">
        <v>106</v>
      </c>
      <c r="D40" s="107" t="str">
        <f t="shared" si="1"/>
        <v>Jannika Oksanen, TIP-70</v>
      </c>
      <c r="E40" s="107"/>
      <c r="F40" s="107"/>
    </row>
    <row r="41" spans="1:6" ht="15">
      <c r="A41" s="107">
        <v>40</v>
      </c>
      <c r="B41" s="114" t="s">
        <v>107</v>
      </c>
      <c r="C41" s="114" t="s">
        <v>106</v>
      </c>
      <c r="D41" s="107" t="str">
        <f t="shared" si="1"/>
        <v>Henna Mäntynen, TIP-70</v>
      </c>
      <c r="E41" s="107"/>
      <c r="F41" s="107"/>
    </row>
    <row r="42" spans="1:6" ht="15">
      <c r="A42" s="107">
        <v>41</v>
      </c>
      <c r="B42" s="114"/>
      <c r="C42" s="114" t="s">
        <v>106</v>
      </c>
      <c r="D42" s="107">
        <f t="shared" si="1"/>
      </c>
      <c r="E42" s="107"/>
      <c r="F42" s="107"/>
    </row>
    <row r="43" spans="1:6" ht="15">
      <c r="A43" s="107">
        <v>42</v>
      </c>
      <c r="B43" s="114" t="s">
        <v>108</v>
      </c>
      <c r="C43" s="114" t="s">
        <v>109</v>
      </c>
      <c r="D43" s="107" t="str">
        <f t="shared" si="1"/>
        <v>Ville Julin, SeSi</v>
      </c>
      <c r="E43" s="107"/>
      <c r="F43" s="107"/>
    </row>
    <row r="44" spans="1:6" ht="15">
      <c r="A44" s="107">
        <v>43</v>
      </c>
      <c r="B44" s="114" t="s">
        <v>110</v>
      </c>
      <c r="C44" s="114" t="s">
        <v>109</v>
      </c>
      <c r="D44" s="107" t="str">
        <f t="shared" si="1"/>
        <v>Mikael Aikio, SeSi</v>
      </c>
      <c r="E44" s="107"/>
      <c r="F44" s="107"/>
    </row>
    <row r="45" spans="1:6" ht="15">
      <c r="A45" s="107">
        <v>44</v>
      </c>
      <c r="B45" s="114" t="s">
        <v>111</v>
      </c>
      <c r="C45" s="114" t="s">
        <v>109</v>
      </c>
      <c r="D45" s="107" t="str">
        <f t="shared" si="1"/>
        <v>Pentti Olah, SeSi</v>
      </c>
      <c r="E45" s="107"/>
      <c r="F45" s="107"/>
    </row>
    <row r="46" spans="1:6" ht="15">
      <c r="A46" s="107">
        <v>45</v>
      </c>
      <c r="B46" s="114" t="s">
        <v>112</v>
      </c>
      <c r="C46" s="114" t="s">
        <v>109</v>
      </c>
      <c r="D46" s="107" t="str">
        <f t="shared" si="1"/>
        <v>Topi Latukka, SeSi</v>
      </c>
      <c r="E46" s="107"/>
      <c r="F46" s="107"/>
    </row>
    <row r="47" spans="1:6" ht="15">
      <c r="A47" s="107">
        <v>46</v>
      </c>
      <c r="B47" s="114" t="s">
        <v>113</v>
      </c>
      <c r="C47" s="114" t="s">
        <v>109</v>
      </c>
      <c r="D47" s="107" t="str">
        <f t="shared" si="1"/>
        <v>Tuomas Kallinki, SeSi</v>
      </c>
      <c r="E47" s="107"/>
      <c r="F47" s="107"/>
    </row>
    <row r="48" spans="1:6" ht="15">
      <c r="A48" s="107">
        <v>47</v>
      </c>
      <c r="B48" s="114"/>
      <c r="C48" s="114" t="s">
        <v>109</v>
      </c>
      <c r="D48" s="107">
        <f t="shared" si="1"/>
      </c>
      <c r="E48" s="107"/>
      <c r="F48" s="107"/>
    </row>
    <row r="49" spans="1:6" ht="15">
      <c r="A49" s="107">
        <v>48</v>
      </c>
      <c r="B49" s="114" t="s">
        <v>114</v>
      </c>
      <c r="C49" s="114" t="s">
        <v>115</v>
      </c>
      <c r="D49" s="107" t="str">
        <f t="shared" si="1"/>
        <v>Emil Rantatulkkila, MBF</v>
      </c>
      <c r="E49" s="107"/>
      <c r="F49" s="107"/>
    </row>
    <row r="50" spans="1:6" ht="15">
      <c r="A50" s="107">
        <v>49</v>
      </c>
      <c r="B50" s="114" t="s">
        <v>116</v>
      </c>
      <c r="C50" s="114" t="s">
        <v>115</v>
      </c>
      <c r="D50" s="107" t="str">
        <f t="shared" si="1"/>
        <v>Ilkka Saarnilehto, MBF</v>
      </c>
      <c r="E50" s="107"/>
      <c r="F50" s="107"/>
    </row>
    <row r="51" spans="1:6" ht="15">
      <c r="A51" s="107">
        <v>50</v>
      </c>
      <c r="B51" s="114" t="s">
        <v>117</v>
      </c>
      <c r="C51" s="114" t="s">
        <v>115</v>
      </c>
      <c r="D51" s="107" t="str">
        <f t="shared" si="1"/>
        <v>Miikka O´Connor, MBF</v>
      </c>
      <c r="E51" s="107"/>
      <c r="F51" s="107"/>
    </row>
    <row r="52" spans="1:6" ht="15">
      <c r="A52" s="107">
        <v>51</v>
      </c>
      <c r="B52" s="114" t="s">
        <v>118</v>
      </c>
      <c r="C52" s="114" t="s">
        <v>115</v>
      </c>
      <c r="D52" s="107" t="str">
        <f t="shared" si="1"/>
        <v>Johan Engman, MBF</v>
      </c>
      <c r="E52" s="107"/>
      <c r="F52" s="107"/>
    </row>
    <row r="53" spans="1:6" ht="15">
      <c r="A53" s="107">
        <v>52</v>
      </c>
      <c r="B53" s="114" t="s">
        <v>119</v>
      </c>
      <c r="C53" s="114" t="s">
        <v>115</v>
      </c>
      <c r="D53" s="107" t="str">
        <f t="shared" si="1"/>
        <v>Dani Lahtinen, MBF</v>
      </c>
      <c r="E53" s="107"/>
      <c r="F53" s="107"/>
    </row>
    <row r="54" spans="1:6" ht="15">
      <c r="A54" s="107">
        <v>53</v>
      </c>
      <c r="B54" s="114" t="s">
        <v>120</v>
      </c>
      <c r="C54" s="114" t="s">
        <v>115</v>
      </c>
      <c r="D54" s="107" t="str">
        <f t="shared" si="1"/>
        <v>Henri Kuusjärvi, MBF</v>
      </c>
      <c r="E54" s="107"/>
      <c r="F54" s="107"/>
    </row>
    <row r="55" spans="1:6" ht="15">
      <c r="A55" s="107">
        <v>54</v>
      </c>
      <c r="B55" s="114" t="s">
        <v>121</v>
      </c>
      <c r="C55" s="114" t="s">
        <v>115</v>
      </c>
      <c r="D55" s="107" t="str">
        <f t="shared" si="1"/>
        <v>Thomas Lundström, MBF</v>
      </c>
      <c r="E55" s="107"/>
      <c r="F55" s="107"/>
    </row>
    <row r="56" spans="1:6" ht="15">
      <c r="A56" s="107">
        <v>55</v>
      </c>
      <c r="B56" s="114" t="s">
        <v>122</v>
      </c>
      <c r="C56" s="114" t="s">
        <v>115</v>
      </c>
      <c r="D56" s="107" t="str">
        <f t="shared" si="1"/>
        <v>Junjie Wu, MBF</v>
      </c>
      <c r="E56" s="107"/>
      <c r="F56" s="107"/>
    </row>
    <row r="57" spans="1:6" ht="15">
      <c r="A57" s="107">
        <v>56</v>
      </c>
      <c r="B57" s="114" t="s">
        <v>123</v>
      </c>
      <c r="C57" s="114" t="s">
        <v>115</v>
      </c>
      <c r="D57" s="107" t="str">
        <f t="shared" si="1"/>
        <v>Aleksi O´Connor, MBF</v>
      </c>
      <c r="E57" s="107"/>
      <c r="F57" s="107"/>
    </row>
    <row r="58" spans="1:6" ht="15">
      <c r="A58" s="107">
        <v>57</v>
      </c>
      <c r="B58" s="114" t="s">
        <v>124</v>
      </c>
      <c r="C58" s="114" t="s">
        <v>115</v>
      </c>
      <c r="D58" s="107" t="str">
        <f t="shared" si="1"/>
        <v>Pinja Eriksson, MBF</v>
      </c>
      <c r="E58" s="107"/>
      <c r="F58" s="107"/>
    </row>
    <row r="59" spans="1:6" ht="15">
      <c r="A59" s="107">
        <v>58</v>
      </c>
      <c r="B59" s="114" t="s">
        <v>125</v>
      </c>
      <c r="C59" s="114" t="s">
        <v>115</v>
      </c>
      <c r="D59" s="107" t="str">
        <f t="shared" si="1"/>
        <v>Camilla Kuusjärvi, MBF</v>
      </c>
      <c r="E59" s="107"/>
      <c r="F59" s="107"/>
    </row>
    <row r="60" spans="1:6" ht="15">
      <c r="A60" s="107">
        <v>59</v>
      </c>
      <c r="B60" s="114" t="s">
        <v>126</v>
      </c>
      <c r="C60" s="114" t="s">
        <v>115</v>
      </c>
      <c r="D60" s="107" t="str">
        <f t="shared" si="1"/>
        <v>Esther Goldberg, MBF</v>
      </c>
      <c r="E60" s="107"/>
      <c r="F60" s="107"/>
    </row>
    <row r="61" spans="1:6" ht="15">
      <c r="A61" s="107">
        <v>60</v>
      </c>
      <c r="B61" s="114" t="s">
        <v>127</v>
      </c>
      <c r="C61" s="114" t="s">
        <v>115</v>
      </c>
      <c r="D61" s="107" t="str">
        <f t="shared" si="1"/>
        <v>Sarah Goldberg, MBF</v>
      </c>
      <c r="E61" s="107"/>
      <c r="F61" s="107"/>
    </row>
    <row r="62" spans="1:6" ht="15">
      <c r="A62" s="107">
        <v>61</v>
      </c>
      <c r="B62" s="114" t="s">
        <v>128</v>
      </c>
      <c r="C62" s="114" t="s">
        <v>115</v>
      </c>
      <c r="D62" s="107" t="str">
        <f t="shared" si="1"/>
        <v>Viivi-Mari Vastavuo, MBF</v>
      </c>
      <c r="E62" s="107"/>
      <c r="F62" s="107"/>
    </row>
    <row r="63" spans="1:6" ht="15">
      <c r="A63" s="107">
        <v>62</v>
      </c>
      <c r="B63" s="114" t="s">
        <v>129</v>
      </c>
      <c r="C63" s="114" t="s">
        <v>115</v>
      </c>
      <c r="D63" s="107" t="str">
        <f t="shared" si="1"/>
        <v>Sofia Engman, MBF</v>
      </c>
      <c r="E63" s="107"/>
      <c r="F63" s="107"/>
    </row>
    <row r="64" spans="1:6" ht="15">
      <c r="A64" s="107">
        <v>63</v>
      </c>
      <c r="B64" s="114" t="s">
        <v>130</v>
      </c>
      <c r="C64" s="114" t="s">
        <v>115</v>
      </c>
      <c r="D64" s="107" t="str">
        <f t="shared" si="1"/>
        <v>Paju Eriksson, MBF</v>
      </c>
      <c r="E64" s="107"/>
      <c r="F64" s="107"/>
    </row>
    <row r="65" spans="1:6" ht="15">
      <c r="A65" s="107">
        <v>64</v>
      </c>
      <c r="B65" s="114" t="s">
        <v>131</v>
      </c>
      <c r="C65" s="114" t="s">
        <v>115</v>
      </c>
      <c r="D65" s="107" t="str">
        <f t="shared" si="1"/>
        <v>Pihla Eriksson, MBF</v>
      </c>
      <c r="E65" s="107"/>
      <c r="F65" s="107"/>
    </row>
    <row r="66" spans="1:6" ht="15">
      <c r="A66" s="107">
        <v>65</v>
      </c>
      <c r="B66" s="114"/>
      <c r="C66" s="114" t="s">
        <v>115</v>
      </c>
      <c r="D66" s="107">
        <f t="shared" si="1"/>
      </c>
      <c r="E66" s="107"/>
      <c r="F66" s="107"/>
    </row>
    <row r="67" spans="1:6" ht="15">
      <c r="A67" s="107">
        <v>66</v>
      </c>
      <c r="B67" s="114" t="s">
        <v>132</v>
      </c>
      <c r="C67" s="114" t="s">
        <v>115</v>
      </c>
      <c r="D67" s="107" t="str">
        <f t="shared" si="1"/>
        <v>Emma Rolig, MBF</v>
      </c>
      <c r="E67" s="107"/>
      <c r="F67" s="107"/>
    </row>
    <row r="68" spans="1:6" ht="15">
      <c r="A68" s="107">
        <v>67</v>
      </c>
      <c r="B68" s="114" t="s">
        <v>133</v>
      </c>
      <c r="C68" s="114" t="s">
        <v>115</v>
      </c>
      <c r="D68" s="107" t="str">
        <f t="shared" si="1"/>
        <v>Milla-Mari Vastavuo, MBF</v>
      </c>
      <c r="E68" s="107"/>
      <c r="F68" s="107"/>
    </row>
    <row r="69" spans="1:6" ht="15">
      <c r="A69" s="107">
        <v>68</v>
      </c>
      <c r="B69" s="114"/>
      <c r="C69" s="114" t="s">
        <v>115</v>
      </c>
      <c r="D69" s="107">
        <f aca="true" t="shared" si="2" ref="D69:D132">IF(B69="","",CONCATENATE(B69,", ",C69))</f>
      </c>
      <c r="E69" s="107"/>
      <c r="F69" s="107"/>
    </row>
    <row r="70" spans="1:6" ht="12.75">
      <c r="A70" s="107">
        <v>69</v>
      </c>
      <c r="B70" s="110"/>
      <c r="C70" s="110"/>
      <c r="D70" s="107">
        <f t="shared" si="2"/>
      </c>
      <c r="E70" s="107"/>
      <c r="F70" s="107"/>
    </row>
    <row r="71" spans="1:6" ht="12.75">
      <c r="A71" s="107">
        <v>70</v>
      </c>
      <c r="B71" s="110"/>
      <c r="C71" s="110"/>
      <c r="D71" s="107">
        <f t="shared" si="2"/>
      </c>
      <c r="E71" s="107"/>
      <c r="F71" s="107"/>
    </row>
    <row r="72" spans="1:6" ht="12.75">
      <c r="A72" s="107">
        <v>71</v>
      </c>
      <c r="B72" s="110"/>
      <c r="C72" s="110"/>
      <c r="D72" s="107">
        <f t="shared" si="2"/>
      </c>
      <c r="E72" s="107"/>
      <c r="F72" s="107"/>
    </row>
    <row r="73" spans="1:6" ht="12.75">
      <c r="A73" s="107">
        <v>72</v>
      </c>
      <c r="B73" s="110"/>
      <c r="C73" s="110"/>
      <c r="D73" s="107">
        <f t="shared" si="2"/>
      </c>
      <c r="E73" s="107"/>
      <c r="F73" s="107"/>
    </row>
    <row r="74" spans="1:6" ht="12.75">
      <c r="A74" s="107">
        <v>73</v>
      </c>
      <c r="B74" s="110"/>
      <c r="C74" s="110"/>
      <c r="D74" s="107">
        <f t="shared" si="2"/>
      </c>
      <c r="E74" s="107"/>
      <c r="F74" s="107"/>
    </row>
    <row r="75" spans="1:6" ht="12.75">
      <c r="A75" s="107">
        <v>74</v>
      </c>
      <c r="B75" s="110"/>
      <c r="C75" s="110"/>
      <c r="D75" s="107">
        <f t="shared" si="2"/>
      </c>
      <c r="E75" s="107"/>
      <c r="F75" s="107"/>
    </row>
    <row r="76" spans="1:6" ht="12.75">
      <c r="A76" s="107">
        <v>75</v>
      </c>
      <c r="B76" s="110"/>
      <c r="C76" s="110"/>
      <c r="D76" s="107">
        <f t="shared" si="2"/>
      </c>
      <c r="E76" s="107"/>
      <c r="F76" s="107"/>
    </row>
    <row r="77" spans="1:6" ht="12.75">
      <c r="A77" s="107">
        <v>76</v>
      </c>
      <c r="B77" s="110"/>
      <c r="C77" s="110"/>
      <c r="D77" s="107">
        <f t="shared" si="2"/>
      </c>
      <c r="E77" s="107"/>
      <c r="F77" s="107"/>
    </row>
    <row r="78" spans="1:6" ht="12.75">
      <c r="A78" s="107">
        <v>77</v>
      </c>
      <c r="B78" s="110"/>
      <c r="C78" s="110"/>
      <c r="D78" s="107">
        <f t="shared" si="2"/>
      </c>
      <c r="E78" s="107"/>
      <c r="F78" s="107"/>
    </row>
    <row r="79" spans="1:6" ht="12.75">
      <c r="A79" s="107">
        <v>78</v>
      </c>
      <c r="B79" s="110"/>
      <c r="C79" s="110"/>
      <c r="D79" s="107">
        <f t="shared" si="2"/>
      </c>
      <c r="E79" s="107"/>
      <c r="F79" s="107"/>
    </row>
    <row r="80" spans="1:6" ht="12.75">
      <c r="A80" s="107">
        <v>79</v>
      </c>
      <c r="B80" s="110"/>
      <c r="C80" s="110"/>
      <c r="D80" s="107">
        <f t="shared" si="2"/>
      </c>
      <c r="E80" s="107"/>
      <c r="F80" s="107"/>
    </row>
    <row r="81" spans="1:6" ht="12.75">
      <c r="A81" s="107">
        <v>80</v>
      </c>
      <c r="B81" s="110"/>
      <c r="C81" s="110"/>
      <c r="D81" s="107">
        <f t="shared" si="2"/>
      </c>
      <c r="E81" s="107"/>
      <c r="F81" s="107"/>
    </row>
    <row r="82" spans="1:6" ht="12.75">
      <c r="A82" s="107">
        <v>81</v>
      </c>
      <c r="B82" s="110"/>
      <c r="C82" s="110"/>
      <c r="D82" s="107">
        <f t="shared" si="2"/>
      </c>
      <c r="E82" s="107"/>
      <c r="F82" s="107"/>
    </row>
    <row r="83" spans="1:6" ht="12.75">
      <c r="A83" s="107">
        <v>82</v>
      </c>
      <c r="B83" s="110"/>
      <c r="C83" s="110"/>
      <c r="D83" s="107">
        <f t="shared" si="2"/>
      </c>
      <c r="E83" s="107"/>
      <c r="F83" s="107"/>
    </row>
    <row r="84" spans="1:6" ht="12.75">
      <c r="A84" s="107">
        <v>83</v>
      </c>
      <c r="B84" s="110"/>
      <c r="C84" s="110"/>
      <c r="D84" s="107">
        <f t="shared" si="2"/>
      </c>
      <c r="E84" s="107"/>
      <c r="F84" s="107"/>
    </row>
    <row r="85" spans="1:6" ht="12.75">
      <c r="A85" s="107">
        <v>84</v>
      </c>
      <c r="B85" s="110"/>
      <c r="C85" s="110"/>
      <c r="D85" s="107">
        <f t="shared" si="2"/>
      </c>
      <c r="E85" s="107"/>
      <c r="F85" s="107"/>
    </row>
    <row r="86" spans="1:6" ht="12.75">
      <c r="A86" s="107">
        <v>85</v>
      </c>
      <c r="B86" s="110"/>
      <c r="C86" s="110"/>
      <c r="D86" s="107">
        <f t="shared" si="2"/>
      </c>
      <c r="E86" s="107"/>
      <c r="F86" s="107"/>
    </row>
    <row r="87" spans="1:6" ht="12.75">
      <c r="A87" s="107">
        <v>86</v>
      </c>
      <c r="B87" s="110"/>
      <c r="C87" s="110"/>
      <c r="D87" s="107">
        <f t="shared" si="2"/>
      </c>
      <c r="E87" s="107"/>
      <c r="F87" s="107"/>
    </row>
    <row r="88" spans="1:6" ht="12.75">
      <c r="A88" s="107">
        <v>87</v>
      </c>
      <c r="B88" s="110"/>
      <c r="C88" s="110"/>
      <c r="D88" s="107">
        <f t="shared" si="2"/>
      </c>
      <c r="E88" s="107"/>
      <c r="F88" s="107"/>
    </row>
    <row r="89" spans="1:6" ht="12.75">
      <c r="A89" s="107">
        <v>88</v>
      </c>
      <c r="B89" s="110"/>
      <c r="C89" s="110"/>
      <c r="D89" s="107">
        <f t="shared" si="2"/>
      </c>
      <c r="E89" s="107"/>
      <c r="F89" s="107"/>
    </row>
    <row r="90" spans="1:6" ht="12.75">
      <c r="A90" s="107">
        <v>89</v>
      </c>
      <c r="B90" s="110"/>
      <c r="C90" s="110"/>
      <c r="D90" s="107">
        <f t="shared" si="2"/>
      </c>
      <c r="E90" s="107"/>
      <c r="F90" s="107"/>
    </row>
    <row r="91" spans="1:6" ht="12.75">
      <c r="A91" s="107">
        <v>90</v>
      </c>
      <c r="B91" s="110"/>
      <c r="C91" s="110"/>
      <c r="D91" s="107">
        <f t="shared" si="2"/>
      </c>
      <c r="E91" s="107"/>
      <c r="F91" s="107"/>
    </row>
    <row r="92" spans="1:6" ht="12.75">
      <c r="A92" s="107">
        <v>91</v>
      </c>
      <c r="B92" s="110"/>
      <c r="C92" s="110"/>
      <c r="D92" s="107">
        <f t="shared" si="2"/>
      </c>
      <c r="E92" s="107"/>
      <c r="F92" s="107"/>
    </row>
    <row r="93" spans="1:6" ht="12.75">
      <c r="A93" s="107">
        <v>92</v>
      </c>
      <c r="B93" s="110"/>
      <c r="C93" s="110"/>
      <c r="D93" s="107">
        <f t="shared" si="2"/>
      </c>
      <c r="E93" s="107"/>
      <c r="F93" s="107"/>
    </row>
    <row r="94" spans="1:6" ht="12.75">
      <c r="A94" s="107">
        <v>93</v>
      </c>
      <c r="B94" s="110"/>
      <c r="C94" s="110"/>
      <c r="D94" s="107">
        <f t="shared" si="2"/>
      </c>
      <c r="E94" s="107"/>
      <c r="F94" s="107"/>
    </row>
    <row r="95" spans="1:6" ht="12.75">
      <c r="A95" s="107">
        <v>94</v>
      </c>
      <c r="B95" s="110"/>
      <c r="C95" s="110"/>
      <c r="D95" s="107">
        <f t="shared" si="2"/>
      </c>
      <c r="E95" s="107"/>
      <c r="F95" s="107"/>
    </row>
    <row r="96" spans="1:6" ht="12.75">
      <c r="A96" s="107">
        <v>95</v>
      </c>
      <c r="B96" s="110"/>
      <c r="C96" s="110"/>
      <c r="D96" s="107">
        <f t="shared" si="2"/>
      </c>
      <c r="E96" s="107"/>
      <c r="F96" s="107"/>
    </row>
    <row r="97" spans="1:6" ht="12.75">
      <c r="A97" s="107">
        <v>96</v>
      </c>
      <c r="B97" s="110"/>
      <c r="C97" s="110"/>
      <c r="D97" s="107">
        <f t="shared" si="2"/>
      </c>
      <c r="E97" s="107"/>
      <c r="F97" s="107"/>
    </row>
    <row r="98" spans="1:6" ht="12.75">
      <c r="A98" s="107">
        <v>97</v>
      </c>
      <c r="B98" s="110"/>
      <c r="C98" s="110"/>
      <c r="D98" s="107">
        <f t="shared" si="2"/>
      </c>
      <c r="E98" s="107"/>
      <c r="F98" s="107"/>
    </row>
    <row r="99" spans="1:6" ht="12.75">
      <c r="A99" s="107">
        <v>98</v>
      </c>
      <c r="B99" s="110"/>
      <c r="C99" s="110"/>
      <c r="D99" s="107">
        <f t="shared" si="2"/>
      </c>
      <c r="E99" s="107"/>
      <c r="F99" s="107"/>
    </row>
    <row r="100" spans="1:6" ht="12.75">
      <c r="A100" s="107">
        <v>99</v>
      </c>
      <c r="B100" s="110"/>
      <c r="C100" s="110"/>
      <c r="D100" s="107">
        <f t="shared" si="2"/>
      </c>
      <c r="E100" s="107"/>
      <c r="F100" s="107"/>
    </row>
    <row r="101" spans="1:6" ht="12.75">
      <c r="A101" s="107">
        <v>100</v>
      </c>
      <c r="B101" s="110"/>
      <c r="C101" s="110"/>
      <c r="D101" s="107">
        <f t="shared" si="2"/>
      </c>
      <c r="E101" s="107"/>
      <c r="F101" s="107"/>
    </row>
    <row r="102" spans="1:6" ht="12.75">
      <c r="A102" s="107">
        <v>101</v>
      </c>
      <c r="B102" s="110"/>
      <c r="C102" s="110"/>
      <c r="D102" s="107">
        <f t="shared" si="2"/>
      </c>
      <c r="E102" s="107"/>
      <c r="F102" s="107"/>
    </row>
    <row r="103" spans="1:6" ht="12.75">
      <c r="A103" s="107">
        <v>102</v>
      </c>
      <c r="B103" s="110"/>
      <c r="C103" s="110"/>
      <c r="D103" s="107">
        <f t="shared" si="2"/>
      </c>
      <c r="E103" s="107"/>
      <c r="F103" s="107"/>
    </row>
    <row r="104" spans="1:6" ht="12.75">
      <c r="A104" s="107">
        <v>103</v>
      </c>
      <c r="B104" s="110"/>
      <c r="C104" s="110"/>
      <c r="D104" s="107">
        <f t="shared" si="2"/>
      </c>
      <c r="E104" s="107"/>
      <c r="F104" s="107"/>
    </row>
    <row r="105" spans="1:6" ht="12.75">
      <c r="A105" s="107">
        <v>104</v>
      </c>
      <c r="B105" s="110"/>
      <c r="C105" s="110"/>
      <c r="D105" s="107">
        <f t="shared" si="2"/>
      </c>
      <c r="E105" s="107"/>
      <c r="F105" s="107"/>
    </row>
    <row r="106" spans="1:6" ht="12.75">
      <c r="A106" s="107">
        <v>105</v>
      </c>
      <c r="B106" s="110"/>
      <c r="C106" s="110"/>
      <c r="D106" s="107">
        <f t="shared" si="2"/>
      </c>
      <c r="E106" s="107"/>
      <c r="F106" s="107"/>
    </row>
    <row r="107" spans="1:6" ht="12.75">
      <c r="A107" s="107">
        <v>106</v>
      </c>
      <c r="B107" s="110"/>
      <c r="C107" s="110"/>
      <c r="D107" s="107">
        <f t="shared" si="2"/>
      </c>
      <c r="E107" s="107"/>
      <c r="F107" s="107"/>
    </row>
    <row r="108" spans="1:6" ht="12.75">
      <c r="A108" s="107">
        <v>107</v>
      </c>
      <c r="B108" s="110"/>
      <c r="C108" s="110"/>
      <c r="D108" s="107">
        <f t="shared" si="2"/>
      </c>
      <c r="E108" s="107"/>
      <c r="F108" s="107"/>
    </row>
    <row r="109" spans="1:6" ht="12.75">
      <c r="A109" s="107">
        <v>108</v>
      </c>
      <c r="B109" s="110"/>
      <c r="C109" s="110"/>
      <c r="D109" s="107">
        <f t="shared" si="2"/>
      </c>
      <c r="E109" s="107"/>
      <c r="F109" s="107"/>
    </row>
    <row r="110" spans="1:6" ht="12.75">
      <c r="A110" s="107">
        <v>109</v>
      </c>
      <c r="B110" s="110"/>
      <c r="C110" s="110"/>
      <c r="D110" s="107">
        <f t="shared" si="2"/>
      </c>
      <c r="E110" s="107"/>
      <c r="F110" s="107"/>
    </row>
    <row r="111" spans="1:6" ht="12.75">
      <c r="A111" s="107">
        <v>110</v>
      </c>
      <c r="B111" s="110"/>
      <c r="C111" s="110"/>
      <c r="D111" s="107">
        <f t="shared" si="2"/>
      </c>
      <c r="E111" s="107"/>
      <c r="F111" s="107"/>
    </row>
    <row r="112" spans="1:6" ht="12.75">
      <c r="A112" s="107">
        <v>111</v>
      </c>
      <c r="B112" s="108"/>
      <c r="C112" s="108"/>
      <c r="D112" s="107">
        <f t="shared" si="2"/>
      </c>
      <c r="E112" s="107"/>
      <c r="F112" s="107"/>
    </row>
    <row r="113" spans="1:6" ht="12.75">
      <c r="A113" s="107">
        <v>112</v>
      </c>
      <c r="B113" s="108"/>
      <c r="C113" s="108"/>
      <c r="D113" s="107">
        <f t="shared" si="2"/>
      </c>
      <c r="E113" s="107"/>
      <c r="F113" s="107"/>
    </row>
    <row r="114" spans="1:6" ht="12.75">
      <c r="A114" s="107">
        <v>113</v>
      </c>
      <c r="B114" s="108"/>
      <c r="C114" s="108"/>
      <c r="D114" s="107">
        <f t="shared" si="2"/>
      </c>
      <c r="E114" s="107"/>
      <c r="F114" s="107"/>
    </row>
    <row r="115" spans="1:6" ht="12.75">
      <c r="A115" s="107">
        <v>114</v>
      </c>
      <c r="B115" s="108"/>
      <c r="C115" s="108"/>
      <c r="D115" s="107">
        <f t="shared" si="2"/>
      </c>
      <c r="E115" s="107"/>
      <c r="F115" s="107"/>
    </row>
    <row r="116" spans="1:6" ht="12.75">
      <c r="A116" s="107">
        <v>115</v>
      </c>
      <c r="B116" s="108"/>
      <c r="C116" s="108"/>
      <c r="D116" s="107">
        <f t="shared" si="2"/>
      </c>
      <c r="E116" s="107"/>
      <c r="F116" s="107"/>
    </row>
    <row r="117" spans="1:6" ht="12.75">
      <c r="A117" s="107">
        <v>116</v>
      </c>
      <c r="B117" s="108"/>
      <c r="C117" s="108"/>
      <c r="D117" s="107">
        <f t="shared" si="2"/>
      </c>
      <c r="E117" s="107"/>
      <c r="F117" s="107"/>
    </row>
    <row r="118" spans="1:6" ht="12.75">
      <c r="A118" s="107">
        <v>117</v>
      </c>
      <c r="B118" s="108"/>
      <c r="C118" s="108"/>
      <c r="D118" s="107">
        <f t="shared" si="2"/>
      </c>
      <c r="E118" s="107"/>
      <c r="F118" s="107"/>
    </row>
    <row r="119" spans="1:6" ht="12.75">
      <c r="A119" s="107">
        <v>118</v>
      </c>
      <c r="B119" s="108"/>
      <c r="C119" s="108"/>
      <c r="D119" s="107">
        <f t="shared" si="2"/>
      </c>
      <c r="E119" s="107"/>
      <c r="F119" s="107"/>
    </row>
    <row r="120" spans="1:6" ht="12.75">
      <c r="A120" s="107">
        <v>119</v>
      </c>
      <c r="B120" s="108"/>
      <c r="C120" s="108"/>
      <c r="D120" s="107">
        <f t="shared" si="2"/>
      </c>
      <c r="E120" s="107"/>
      <c r="F120" s="107"/>
    </row>
    <row r="121" spans="1:6" ht="12.75">
      <c r="A121" s="107">
        <v>120</v>
      </c>
      <c r="B121" s="108"/>
      <c r="C121" s="108"/>
      <c r="D121" s="107">
        <f t="shared" si="2"/>
      </c>
      <c r="E121" s="107"/>
      <c r="F121" s="107"/>
    </row>
    <row r="122" spans="1:6" ht="12.75">
      <c r="A122" s="107">
        <v>121</v>
      </c>
      <c r="B122" s="108"/>
      <c r="C122" s="108"/>
      <c r="D122" s="107">
        <f t="shared" si="2"/>
      </c>
      <c r="E122" s="107"/>
      <c r="F122" s="107"/>
    </row>
    <row r="123" spans="1:6" ht="12.75">
      <c r="A123" s="107">
        <v>122</v>
      </c>
      <c r="B123" s="108"/>
      <c r="C123" s="108"/>
      <c r="D123" s="107">
        <f t="shared" si="2"/>
      </c>
      <c r="E123" s="107"/>
      <c r="F123" s="107"/>
    </row>
    <row r="124" spans="1:6" ht="12.75">
      <c r="A124" s="107">
        <v>123</v>
      </c>
      <c r="B124" s="108"/>
      <c r="C124" s="108"/>
      <c r="D124" s="107">
        <f t="shared" si="2"/>
      </c>
      <c r="E124" s="107"/>
      <c r="F124" s="107"/>
    </row>
    <row r="125" spans="1:6" ht="12.75">
      <c r="A125" s="107">
        <v>124</v>
      </c>
      <c r="B125" s="108"/>
      <c r="C125" s="108"/>
      <c r="D125" s="107">
        <f t="shared" si="2"/>
      </c>
      <c r="E125" s="107"/>
      <c r="F125" s="107"/>
    </row>
    <row r="126" spans="1:6" ht="12.75">
      <c r="A126" s="107">
        <v>125</v>
      </c>
      <c r="B126" s="21"/>
      <c r="C126" s="21"/>
      <c r="D126" s="107">
        <f t="shared" si="2"/>
      </c>
      <c r="E126" s="107"/>
      <c r="F126" s="107"/>
    </row>
    <row r="127" spans="1:6" ht="12.75">
      <c r="A127" s="107">
        <v>126</v>
      </c>
      <c r="B127" s="21"/>
      <c r="C127" s="21"/>
      <c r="D127" s="107">
        <f t="shared" si="2"/>
      </c>
      <c r="E127" s="107"/>
      <c r="F127" s="107"/>
    </row>
    <row r="128" spans="1:6" ht="12.75">
      <c r="A128" s="107">
        <v>127</v>
      </c>
      <c r="B128" s="21"/>
      <c r="C128" s="21"/>
      <c r="D128" s="107">
        <f t="shared" si="2"/>
      </c>
      <c r="E128" s="107"/>
      <c r="F128" s="107"/>
    </row>
    <row r="129" spans="1:6" ht="12.75">
      <c r="A129" s="107">
        <v>128</v>
      </c>
      <c r="B129" s="21"/>
      <c r="C129" s="21"/>
      <c r="D129" s="107">
        <f t="shared" si="2"/>
      </c>
      <c r="E129" s="107"/>
      <c r="F129" s="107"/>
    </row>
    <row r="130" spans="1:6" ht="12.75">
      <c r="A130" s="107">
        <v>129</v>
      </c>
      <c r="B130" s="21"/>
      <c r="C130" s="21"/>
      <c r="D130" s="107">
        <f t="shared" si="2"/>
      </c>
      <c r="E130" s="107"/>
      <c r="F130" s="107"/>
    </row>
    <row r="131" spans="1:6" ht="12.75">
      <c r="A131" s="107">
        <v>130</v>
      </c>
      <c r="B131" s="21"/>
      <c r="C131" s="21"/>
      <c r="D131" s="107">
        <f t="shared" si="2"/>
      </c>
      <c r="E131" s="107"/>
      <c r="F131" s="107"/>
    </row>
    <row r="132" spans="1:6" ht="12.75">
      <c r="A132" s="107">
        <v>131</v>
      </c>
      <c r="B132" s="21"/>
      <c r="C132" s="21"/>
      <c r="D132" s="107">
        <f t="shared" si="2"/>
      </c>
      <c r="E132" s="107"/>
      <c r="F132" s="107"/>
    </row>
    <row r="133" spans="1:6" ht="12.75">
      <c r="A133" s="107">
        <v>132</v>
      </c>
      <c r="B133" s="21"/>
      <c r="C133" s="21"/>
      <c r="D133" s="107">
        <f aca="true" t="shared" si="3" ref="D133:D196">IF(B133="","",CONCATENATE(B133,", ",C133))</f>
      </c>
      <c r="E133" s="107"/>
      <c r="F133" s="107"/>
    </row>
    <row r="134" spans="1:6" ht="12.75">
      <c r="A134" s="107">
        <v>133</v>
      </c>
      <c r="B134" s="21"/>
      <c r="C134" s="21"/>
      <c r="D134" s="107">
        <f t="shared" si="3"/>
      </c>
      <c r="E134" s="107"/>
      <c r="F134" s="107"/>
    </row>
    <row r="135" spans="1:6" ht="12.75">
      <c r="A135" s="107">
        <v>134</v>
      </c>
      <c r="B135" s="21"/>
      <c r="C135" s="21"/>
      <c r="D135" s="107">
        <f t="shared" si="3"/>
      </c>
      <c r="E135" s="107"/>
      <c r="F135" s="107"/>
    </row>
    <row r="136" spans="1:6" ht="12.75">
      <c r="A136" s="107">
        <v>135</v>
      </c>
      <c r="B136" s="21"/>
      <c r="C136" s="21"/>
      <c r="D136" s="107">
        <f t="shared" si="3"/>
      </c>
      <c r="E136" s="107"/>
      <c r="F136" s="107"/>
    </row>
    <row r="137" spans="1:6" ht="12.75">
      <c r="A137" s="107">
        <v>136</v>
      </c>
      <c r="B137" s="21"/>
      <c r="C137" s="21"/>
      <c r="D137" s="107">
        <f t="shared" si="3"/>
      </c>
      <c r="E137" s="107"/>
      <c r="F137" s="107"/>
    </row>
    <row r="138" spans="1:6" ht="12.75">
      <c r="A138" s="107">
        <v>137</v>
      </c>
      <c r="B138" s="21"/>
      <c r="C138" s="21"/>
      <c r="D138" s="107">
        <f t="shared" si="3"/>
      </c>
      <c r="E138" s="107"/>
      <c r="F138" s="107"/>
    </row>
    <row r="139" spans="1:6" ht="12.75">
      <c r="A139" s="107">
        <v>138</v>
      </c>
      <c r="B139" s="21"/>
      <c r="C139" s="21"/>
      <c r="D139" s="107">
        <f t="shared" si="3"/>
      </c>
      <c r="E139" s="107"/>
      <c r="F139" s="107"/>
    </row>
    <row r="140" spans="1:6" ht="12.75">
      <c r="A140" s="107">
        <v>139</v>
      </c>
      <c r="B140" s="21"/>
      <c r="C140" s="21"/>
      <c r="D140" s="107">
        <f t="shared" si="3"/>
      </c>
      <c r="E140" s="107"/>
      <c r="F140" s="107"/>
    </row>
    <row r="141" spans="1:6" ht="12.75">
      <c r="A141" s="107">
        <v>140</v>
      </c>
      <c r="B141" s="21"/>
      <c r="C141" s="21"/>
      <c r="D141" s="107">
        <f t="shared" si="3"/>
      </c>
      <c r="E141" s="107"/>
      <c r="F141" s="107"/>
    </row>
    <row r="142" spans="1:6" ht="12.75">
      <c r="A142" s="107">
        <v>141</v>
      </c>
      <c r="B142" s="21"/>
      <c r="C142" s="21"/>
      <c r="D142" s="107">
        <f t="shared" si="3"/>
      </c>
      <c r="E142" s="107"/>
      <c r="F142" s="107"/>
    </row>
    <row r="143" spans="1:6" ht="12.75">
      <c r="A143" s="107">
        <v>142</v>
      </c>
      <c r="B143" s="21"/>
      <c r="C143" s="21"/>
      <c r="D143" s="107">
        <f t="shared" si="3"/>
      </c>
      <c r="E143" s="107"/>
      <c r="F143" s="107"/>
    </row>
    <row r="144" spans="1:6" ht="12.75">
      <c r="A144" s="107">
        <v>143</v>
      </c>
      <c r="B144" s="21"/>
      <c r="C144" s="21"/>
      <c r="D144" s="107">
        <f t="shared" si="3"/>
      </c>
      <c r="E144" s="107"/>
      <c r="F144" s="107"/>
    </row>
    <row r="145" spans="1:6" ht="12.75">
      <c r="A145" s="107">
        <v>144</v>
      </c>
      <c r="B145" s="21"/>
      <c r="C145" s="21"/>
      <c r="D145" s="107">
        <f t="shared" si="3"/>
      </c>
      <c r="E145" s="107"/>
      <c r="F145" s="107"/>
    </row>
    <row r="146" spans="1:6" ht="12.75">
      <c r="A146" s="107">
        <v>145</v>
      </c>
      <c r="B146" s="21"/>
      <c r="C146" s="21"/>
      <c r="D146" s="107">
        <f t="shared" si="3"/>
      </c>
      <c r="E146" s="107"/>
      <c r="F146" s="107"/>
    </row>
    <row r="147" spans="1:6" ht="12.75">
      <c r="A147" s="107">
        <v>146</v>
      </c>
      <c r="B147" s="21"/>
      <c r="C147" s="21"/>
      <c r="D147" s="107">
        <f t="shared" si="3"/>
      </c>
      <c r="E147" s="107"/>
      <c r="F147" s="107"/>
    </row>
    <row r="148" spans="1:6" ht="12.75">
      <c r="A148" s="107">
        <v>147</v>
      </c>
      <c r="B148" s="21"/>
      <c r="C148" s="21"/>
      <c r="D148" s="107">
        <f t="shared" si="3"/>
      </c>
      <c r="E148" s="107"/>
      <c r="F148" s="107"/>
    </row>
    <row r="149" spans="1:6" ht="12.75">
      <c r="A149" s="107">
        <v>148</v>
      </c>
      <c r="B149" s="21"/>
      <c r="C149" s="21"/>
      <c r="D149" s="107">
        <f t="shared" si="3"/>
      </c>
      <c r="E149" s="107"/>
      <c r="F149" s="107"/>
    </row>
    <row r="150" spans="1:6" ht="12.75">
      <c r="A150" s="107">
        <v>149</v>
      </c>
      <c r="B150" s="21"/>
      <c r="C150" s="21"/>
      <c r="D150" s="107">
        <f t="shared" si="3"/>
      </c>
      <c r="E150" s="107"/>
      <c r="F150" s="107"/>
    </row>
    <row r="151" spans="1:6" ht="12.75">
      <c r="A151" s="107">
        <v>150</v>
      </c>
      <c r="B151" s="21"/>
      <c r="C151" s="21"/>
      <c r="D151" s="107">
        <f t="shared" si="3"/>
      </c>
      <c r="E151" s="107"/>
      <c r="F151" s="107"/>
    </row>
    <row r="152" spans="1:6" ht="12.75">
      <c r="A152" s="107">
        <v>151</v>
      </c>
      <c r="B152" s="21"/>
      <c r="C152" s="21"/>
      <c r="D152" s="107">
        <f t="shared" si="3"/>
      </c>
      <c r="E152" s="107"/>
      <c r="F152" s="107"/>
    </row>
    <row r="153" spans="1:6" ht="12.75">
      <c r="A153" s="107">
        <v>152</v>
      </c>
      <c r="B153" s="21"/>
      <c r="C153" s="21"/>
      <c r="D153" s="107">
        <f t="shared" si="3"/>
      </c>
      <c r="E153" s="107"/>
      <c r="F153" s="107"/>
    </row>
    <row r="154" spans="1:6" ht="12.75">
      <c r="A154" s="107">
        <v>153</v>
      </c>
      <c r="B154" s="21"/>
      <c r="C154" s="21"/>
      <c r="D154" s="107">
        <f t="shared" si="3"/>
      </c>
      <c r="E154" s="107"/>
      <c r="F154" s="107"/>
    </row>
    <row r="155" spans="1:6" ht="12.75">
      <c r="A155" s="107">
        <v>154</v>
      </c>
      <c r="B155" s="21"/>
      <c r="C155" s="21"/>
      <c r="D155" s="107">
        <f t="shared" si="3"/>
      </c>
      <c r="E155" s="107"/>
      <c r="F155" s="107"/>
    </row>
    <row r="156" spans="1:6" ht="12.75">
      <c r="A156" s="107">
        <v>155</v>
      </c>
      <c r="B156" s="21"/>
      <c r="C156" s="21"/>
      <c r="D156" s="107">
        <f t="shared" si="3"/>
      </c>
      <c r="E156" s="107"/>
      <c r="F156" s="107"/>
    </row>
    <row r="157" spans="1:6" ht="12.75">
      <c r="A157" s="107">
        <v>156</v>
      </c>
      <c r="B157" s="21"/>
      <c r="C157" s="21"/>
      <c r="D157" s="107">
        <f t="shared" si="3"/>
      </c>
      <c r="E157" s="107"/>
      <c r="F157" s="107"/>
    </row>
    <row r="158" spans="1:6" ht="12.75">
      <c r="A158" s="107">
        <v>157</v>
      </c>
      <c r="B158" s="21"/>
      <c r="C158" s="21"/>
      <c r="D158" s="107">
        <f t="shared" si="3"/>
      </c>
      <c r="E158" s="107"/>
      <c r="F158" s="107"/>
    </row>
    <row r="159" spans="1:6" ht="12.75">
      <c r="A159" s="107">
        <v>158</v>
      </c>
      <c r="B159" s="21"/>
      <c r="C159" s="21"/>
      <c r="D159" s="107">
        <f t="shared" si="3"/>
      </c>
      <c r="E159" s="107"/>
      <c r="F159" s="107"/>
    </row>
    <row r="160" spans="1:6" ht="12.75">
      <c r="A160" s="107">
        <v>159</v>
      </c>
      <c r="B160" s="21"/>
      <c r="C160" s="21"/>
      <c r="D160" s="107">
        <f t="shared" si="3"/>
      </c>
      <c r="E160" s="107"/>
      <c r="F160" s="107"/>
    </row>
    <row r="161" spans="1:6" ht="12.75">
      <c r="A161" s="107">
        <v>160</v>
      </c>
      <c r="B161" s="21"/>
      <c r="C161" s="21"/>
      <c r="D161" s="107">
        <f t="shared" si="3"/>
      </c>
      <c r="E161" s="107"/>
      <c r="F161" s="107"/>
    </row>
    <row r="162" spans="1:6" ht="12.75">
      <c r="A162" s="107">
        <v>161</v>
      </c>
      <c r="B162" s="21"/>
      <c r="C162" s="21"/>
      <c r="D162" s="107">
        <f t="shared" si="3"/>
      </c>
      <c r="E162" s="107"/>
      <c r="F162" s="107"/>
    </row>
    <row r="163" spans="1:6" ht="12.75">
      <c r="A163" s="107">
        <v>162</v>
      </c>
      <c r="B163" s="21"/>
      <c r="C163" s="21"/>
      <c r="D163" s="107">
        <f t="shared" si="3"/>
      </c>
      <c r="E163" s="107"/>
      <c r="F163" s="107"/>
    </row>
    <row r="164" spans="1:6" ht="12.75">
      <c r="A164" s="107">
        <v>163</v>
      </c>
      <c r="B164" s="21"/>
      <c r="C164" s="21"/>
      <c r="D164" s="107">
        <f t="shared" si="3"/>
      </c>
      <c r="E164" s="107"/>
      <c r="F164" s="107"/>
    </row>
    <row r="165" spans="1:6" ht="12.75">
      <c r="A165" s="107">
        <v>164</v>
      </c>
      <c r="B165" s="21"/>
      <c r="C165" s="21"/>
      <c r="D165" s="107">
        <f t="shared" si="3"/>
      </c>
      <c r="E165" s="107"/>
      <c r="F165" s="107"/>
    </row>
    <row r="166" spans="1:6" ht="12.75">
      <c r="A166" s="107">
        <v>165</v>
      </c>
      <c r="B166" s="21"/>
      <c r="C166" s="21"/>
      <c r="D166" s="107">
        <f t="shared" si="3"/>
      </c>
      <c r="E166" s="107"/>
      <c r="F166" s="107"/>
    </row>
    <row r="167" spans="1:6" ht="12.75">
      <c r="A167" s="107">
        <v>166</v>
      </c>
      <c r="B167" s="21"/>
      <c r="C167" s="21"/>
      <c r="D167" s="107">
        <f t="shared" si="3"/>
      </c>
      <c r="E167" s="107"/>
      <c r="F167" s="107"/>
    </row>
    <row r="168" spans="1:6" ht="12.75">
      <c r="A168" s="107">
        <v>167</v>
      </c>
      <c r="B168" s="21"/>
      <c r="C168" s="21"/>
      <c r="D168" s="107">
        <f t="shared" si="3"/>
      </c>
      <c r="E168" s="107"/>
      <c r="F168" s="107"/>
    </row>
    <row r="169" spans="1:6" ht="12.75">
      <c r="A169" s="107">
        <v>168</v>
      </c>
      <c r="B169" s="21"/>
      <c r="C169" s="21"/>
      <c r="D169" s="107">
        <f t="shared" si="3"/>
      </c>
      <c r="E169" s="107"/>
      <c r="F169" s="107"/>
    </row>
    <row r="170" spans="1:6" ht="12.75">
      <c r="A170" s="107">
        <v>169</v>
      </c>
      <c r="B170" s="21"/>
      <c r="C170" s="21"/>
      <c r="D170" s="107">
        <f t="shared" si="3"/>
      </c>
      <c r="E170" s="107"/>
      <c r="F170" s="107"/>
    </row>
    <row r="171" spans="1:6" ht="12.75">
      <c r="A171" s="107">
        <v>170</v>
      </c>
      <c r="B171" s="21"/>
      <c r="C171" s="21"/>
      <c r="D171" s="107">
        <f t="shared" si="3"/>
      </c>
      <c r="E171" s="107"/>
      <c r="F171" s="107"/>
    </row>
    <row r="172" spans="1:6" ht="12.75">
      <c r="A172" s="107">
        <v>171</v>
      </c>
      <c r="B172" s="21"/>
      <c r="C172" s="21"/>
      <c r="D172" s="107">
        <f t="shared" si="3"/>
      </c>
      <c r="E172" s="107"/>
      <c r="F172" s="107"/>
    </row>
    <row r="173" spans="1:6" ht="12.75">
      <c r="A173" s="107">
        <v>172</v>
      </c>
      <c r="B173" s="21"/>
      <c r="C173" s="21"/>
      <c r="D173" s="107">
        <f t="shared" si="3"/>
      </c>
      <c r="E173" s="107"/>
      <c r="F173" s="107"/>
    </row>
    <row r="174" spans="1:6" ht="12.75">
      <c r="A174" s="107">
        <v>173</v>
      </c>
      <c r="B174" s="21"/>
      <c r="C174" s="21"/>
      <c r="D174" s="107">
        <f t="shared" si="3"/>
      </c>
      <c r="E174" s="107"/>
      <c r="F174" s="107"/>
    </row>
    <row r="175" spans="1:6" ht="12.75">
      <c r="A175" s="107">
        <v>174</v>
      </c>
      <c r="B175" s="21"/>
      <c r="C175" s="21"/>
      <c r="D175" s="107">
        <f t="shared" si="3"/>
      </c>
      <c r="E175" s="107"/>
      <c r="F175" s="107"/>
    </row>
    <row r="176" spans="1:6" ht="12.75">
      <c r="A176" s="107">
        <v>175</v>
      </c>
      <c r="B176" s="21"/>
      <c r="C176" s="21"/>
      <c r="D176" s="107">
        <f t="shared" si="3"/>
      </c>
      <c r="E176" s="107"/>
      <c r="F176" s="107"/>
    </row>
    <row r="177" spans="1:6" ht="12.75">
      <c r="A177" s="107">
        <v>176</v>
      </c>
      <c r="B177" s="21"/>
      <c r="C177" s="21"/>
      <c r="D177" s="107">
        <f t="shared" si="3"/>
      </c>
      <c r="E177" s="107"/>
      <c r="F177" s="107"/>
    </row>
    <row r="178" spans="1:6" ht="12.75">
      <c r="A178" s="107">
        <v>177</v>
      </c>
      <c r="B178" s="21"/>
      <c r="C178" s="21"/>
      <c r="D178" s="107">
        <f t="shared" si="3"/>
      </c>
      <c r="E178" s="107"/>
      <c r="F178" s="107"/>
    </row>
    <row r="179" spans="1:6" ht="12.75">
      <c r="A179" s="107">
        <v>178</v>
      </c>
      <c r="B179" s="21"/>
      <c r="C179" s="21"/>
      <c r="D179" s="107">
        <f t="shared" si="3"/>
      </c>
      <c r="E179" s="107"/>
      <c r="F179" s="107"/>
    </row>
    <row r="180" spans="1:6" ht="12.75">
      <c r="A180" s="107">
        <v>179</v>
      </c>
      <c r="B180" s="21"/>
      <c r="C180" s="21"/>
      <c r="D180" s="107">
        <f t="shared" si="3"/>
      </c>
      <c r="E180" s="107"/>
      <c r="F180" s="107"/>
    </row>
    <row r="181" spans="1:6" ht="12.75">
      <c r="A181" s="107">
        <v>180</v>
      </c>
      <c r="B181" s="21"/>
      <c r="C181" s="21"/>
      <c r="D181" s="107">
        <f t="shared" si="3"/>
      </c>
      <c r="E181" s="107"/>
      <c r="F181" s="107"/>
    </row>
    <row r="182" spans="1:6" ht="12.75">
      <c r="A182" s="107">
        <v>181</v>
      </c>
      <c r="B182" s="21"/>
      <c r="C182" s="21"/>
      <c r="D182" s="107">
        <f t="shared" si="3"/>
      </c>
      <c r="E182" s="107"/>
      <c r="F182" s="107"/>
    </row>
    <row r="183" spans="1:6" ht="12.75">
      <c r="A183" s="107">
        <v>182</v>
      </c>
      <c r="B183" s="21"/>
      <c r="C183" s="21"/>
      <c r="D183" s="107">
        <f t="shared" si="3"/>
      </c>
      <c r="E183" s="107"/>
      <c r="F183" s="107"/>
    </row>
    <row r="184" spans="1:4" ht="12.75">
      <c r="A184" s="105">
        <v>183</v>
      </c>
      <c r="B184" s="109"/>
      <c r="C184" s="109"/>
      <c r="D184" s="107">
        <f t="shared" si="3"/>
      </c>
    </row>
    <row r="185" spans="1:4" ht="12.75">
      <c r="A185" s="105">
        <v>184</v>
      </c>
      <c r="B185" s="109"/>
      <c r="C185" s="109"/>
      <c r="D185" s="107">
        <f t="shared" si="3"/>
      </c>
    </row>
    <row r="186" spans="1:4" ht="12.75">
      <c r="A186" s="105">
        <v>185</v>
      </c>
      <c r="B186" s="109"/>
      <c r="C186" s="109"/>
      <c r="D186" s="107">
        <f t="shared" si="3"/>
      </c>
    </row>
    <row r="187" spans="1:4" ht="12.75">
      <c r="A187" s="105">
        <v>186</v>
      </c>
      <c r="B187" s="109"/>
      <c r="C187" s="109"/>
      <c r="D187" s="107">
        <f t="shared" si="3"/>
      </c>
    </row>
    <row r="188" spans="1:4" ht="12.75">
      <c r="A188" s="105">
        <v>187</v>
      </c>
      <c r="B188" s="109"/>
      <c r="C188" s="109"/>
      <c r="D188" s="107">
        <f t="shared" si="3"/>
      </c>
    </row>
    <row r="189" spans="1:4" ht="12.75">
      <c r="A189" s="105">
        <v>188</v>
      </c>
      <c r="B189" s="109"/>
      <c r="C189" s="109"/>
      <c r="D189" s="107">
        <f t="shared" si="3"/>
      </c>
    </row>
    <row r="190" spans="1:4" ht="12.75">
      <c r="A190" s="105">
        <v>189</v>
      </c>
      <c r="B190" s="109"/>
      <c r="C190" s="109"/>
      <c r="D190" s="107">
        <f t="shared" si="3"/>
      </c>
    </row>
    <row r="191" spans="1:4" ht="12.75">
      <c r="A191" s="105">
        <v>190</v>
      </c>
      <c r="B191" s="109"/>
      <c r="C191" s="109"/>
      <c r="D191" s="107">
        <f t="shared" si="3"/>
      </c>
    </row>
    <row r="192" spans="1:4" ht="12.75">
      <c r="A192" s="105">
        <v>191</v>
      </c>
      <c r="B192" s="109"/>
      <c r="C192" s="109"/>
      <c r="D192" s="107">
        <f t="shared" si="3"/>
      </c>
    </row>
    <row r="193" spans="1:4" ht="12.75">
      <c r="A193" s="105">
        <v>192</v>
      </c>
      <c r="B193" s="109"/>
      <c r="C193" s="109"/>
      <c r="D193" s="107">
        <f t="shared" si="3"/>
      </c>
    </row>
    <row r="194" spans="1:4" ht="12.75">
      <c r="A194" s="105">
        <v>193</v>
      </c>
      <c r="B194" s="109"/>
      <c r="C194" s="109"/>
      <c r="D194" s="107">
        <f t="shared" si="3"/>
      </c>
    </row>
    <row r="195" spans="1:4" ht="12.75">
      <c r="A195" s="105">
        <v>194</v>
      </c>
      <c r="B195" s="109"/>
      <c r="C195" s="109"/>
      <c r="D195" s="107">
        <f t="shared" si="3"/>
      </c>
    </row>
    <row r="196" spans="1:4" ht="12.75">
      <c r="A196" s="105">
        <v>195</v>
      </c>
      <c r="B196" s="109"/>
      <c r="C196" s="109"/>
      <c r="D196" s="107">
        <f t="shared" si="3"/>
      </c>
    </row>
    <row r="197" spans="1:4" ht="12.75">
      <c r="A197" s="105">
        <v>196</v>
      </c>
      <c r="B197" s="109"/>
      <c r="C197" s="109"/>
      <c r="D197" s="107">
        <f aca="true" t="shared" si="4" ref="D197:D250">IF(B197="","",CONCATENATE(B197,", ",C197))</f>
      </c>
    </row>
    <row r="198" spans="1:4" ht="12.75">
      <c r="A198" s="105">
        <v>197</v>
      </c>
      <c r="B198" s="109"/>
      <c r="C198" s="109"/>
      <c r="D198" s="107">
        <f t="shared" si="4"/>
      </c>
    </row>
    <row r="199" spans="1:4" ht="12.75">
      <c r="A199" s="105">
        <v>198</v>
      </c>
      <c r="B199" s="109"/>
      <c r="C199" s="109"/>
      <c r="D199" s="107">
        <f t="shared" si="4"/>
      </c>
    </row>
    <row r="200" spans="1:4" ht="12.75">
      <c r="A200" s="105">
        <v>199</v>
      </c>
      <c r="B200" s="109"/>
      <c r="C200" s="109"/>
      <c r="D200" s="107">
        <f t="shared" si="4"/>
      </c>
    </row>
    <row r="201" spans="1:4" ht="12.75">
      <c r="A201" s="105">
        <v>200</v>
      </c>
      <c r="B201" s="109"/>
      <c r="C201" s="109"/>
      <c r="D201" s="107">
        <f t="shared" si="4"/>
      </c>
    </row>
    <row r="202" spans="1:4" ht="12.75">
      <c r="A202" s="105">
        <v>201</v>
      </c>
      <c r="B202" s="109"/>
      <c r="C202" s="109"/>
      <c r="D202" s="107">
        <f t="shared" si="4"/>
      </c>
    </row>
    <row r="203" spans="1:4" ht="12.75">
      <c r="A203" s="105">
        <v>202</v>
      </c>
      <c r="B203" s="109"/>
      <c r="C203" s="109"/>
      <c r="D203" s="107">
        <f t="shared" si="4"/>
      </c>
    </row>
    <row r="204" spans="1:4" ht="12.75">
      <c r="A204" s="105">
        <v>203</v>
      </c>
      <c r="B204" s="109"/>
      <c r="C204" s="109"/>
      <c r="D204" s="107">
        <f t="shared" si="4"/>
      </c>
    </row>
    <row r="205" spans="1:4" ht="12.75">
      <c r="A205" s="105">
        <v>204</v>
      </c>
      <c r="B205" s="109"/>
      <c r="C205" s="109"/>
      <c r="D205" s="107">
        <f t="shared" si="4"/>
      </c>
    </row>
    <row r="206" spans="1:4" ht="12.75">
      <c r="A206" s="105">
        <v>205</v>
      </c>
      <c r="B206" s="109"/>
      <c r="C206" s="109"/>
      <c r="D206" s="107">
        <f t="shared" si="4"/>
      </c>
    </row>
    <row r="207" spans="1:4" ht="12.75">
      <c r="A207" s="105">
        <v>206</v>
      </c>
      <c r="B207" s="109"/>
      <c r="C207" s="109"/>
      <c r="D207" s="107">
        <f t="shared" si="4"/>
      </c>
    </row>
    <row r="208" spans="1:4" ht="12.75">
      <c r="A208" s="105">
        <v>207</v>
      </c>
      <c r="B208" s="109"/>
      <c r="C208" s="109"/>
      <c r="D208" s="107">
        <f t="shared" si="4"/>
      </c>
    </row>
    <row r="209" spans="1:4" ht="12.75">
      <c r="A209" s="105">
        <v>208</v>
      </c>
      <c r="B209" s="109"/>
      <c r="C209" s="109"/>
      <c r="D209" s="107">
        <f t="shared" si="4"/>
      </c>
    </row>
    <row r="210" spans="1:4" ht="12.75">
      <c r="A210" s="105">
        <v>209</v>
      </c>
      <c r="B210" s="109"/>
      <c r="C210" s="109"/>
      <c r="D210" s="107">
        <f t="shared" si="4"/>
      </c>
    </row>
    <row r="211" spans="1:4" ht="12.75">
      <c r="A211" s="105">
        <v>210</v>
      </c>
      <c r="B211" s="109"/>
      <c r="C211" s="109"/>
      <c r="D211" s="107">
        <f t="shared" si="4"/>
      </c>
    </row>
    <row r="212" spans="1:4" ht="12.75">
      <c r="A212" s="105">
        <v>211</v>
      </c>
      <c r="B212" s="109"/>
      <c r="C212" s="109"/>
      <c r="D212" s="107">
        <f t="shared" si="4"/>
      </c>
    </row>
    <row r="213" spans="1:4" ht="12.75">
      <c r="A213" s="105">
        <v>212</v>
      </c>
      <c r="B213" s="109"/>
      <c r="C213" s="109"/>
      <c r="D213" s="107">
        <f t="shared" si="4"/>
      </c>
    </row>
    <row r="214" spans="1:4" ht="12.75">
      <c r="A214" s="105">
        <v>213</v>
      </c>
      <c r="B214" s="109"/>
      <c r="C214" s="109"/>
      <c r="D214" s="107">
        <f t="shared" si="4"/>
      </c>
    </row>
    <row r="215" spans="1:4" ht="12.75">
      <c r="A215" s="105">
        <v>214</v>
      </c>
      <c r="B215" s="109"/>
      <c r="C215" s="109"/>
      <c r="D215" s="107">
        <f t="shared" si="4"/>
      </c>
    </row>
    <row r="216" spans="1:4" ht="12.75">
      <c r="A216" s="105">
        <v>215</v>
      </c>
      <c r="B216" s="109"/>
      <c r="C216" s="109"/>
      <c r="D216" s="107">
        <f t="shared" si="4"/>
      </c>
    </row>
    <row r="217" spans="1:4" ht="12.75">
      <c r="A217" s="105">
        <v>216</v>
      </c>
      <c r="B217" s="109"/>
      <c r="C217" s="109"/>
      <c r="D217" s="107">
        <f t="shared" si="4"/>
      </c>
    </row>
    <row r="218" spans="1:4" ht="12.75">
      <c r="A218" s="105">
        <v>217</v>
      </c>
      <c r="B218" s="109"/>
      <c r="C218" s="109"/>
      <c r="D218" s="107">
        <f t="shared" si="4"/>
      </c>
    </row>
    <row r="219" spans="1:4" ht="12.75">
      <c r="A219" s="105">
        <v>218</v>
      </c>
      <c r="B219" s="109"/>
      <c r="C219" s="109"/>
      <c r="D219" s="107">
        <f t="shared" si="4"/>
      </c>
    </row>
    <row r="220" spans="1:4" ht="12.75">
      <c r="A220" s="105">
        <v>219</v>
      </c>
      <c r="B220" s="109"/>
      <c r="C220" s="109"/>
      <c r="D220" s="107">
        <f t="shared" si="4"/>
      </c>
    </row>
    <row r="221" spans="1:4" ht="12.75">
      <c r="A221" s="105">
        <v>220</v>
      </c>
      <c r="B221" s="109"/>
      <c r="C221" s="109"/>
      <c r="D221" s="107">
        <f t="shared" si="4"/>
      </c>
    </row>
    <row r="222" spans="1:4" ht="12.75">
      <c r="A222" s="105">
        <v>221</v>
      </c>
      <c r="B222" s="109"/>
      <c r="C222" s="109"/>
      <c r="D222" s="107">
        <f t="shared" si="4"/>
      </c>
    </row>
    <row r="223" spans="1:4" ht="12.75">
      <c r="A223" s="105">
        <v>222</v>
      </c>
      <c r="B223" s="109"/>
      <c r="C223" s="109"/>
      <c r="D223" s="107">
        <f t="shared" si="4"/>
      </c>
    </row>
    <row r="224" spans="1:4" ht="12.75">
      <c r="A224" s="105">
        <v>223</v>
      </c>
      <c r="B224" s="109"/>
      <c r="C224" s="109"/>
      <c r="D224" s="107">
        <f t="shared" si="4"/>
      </c>
    </row>
    <row r="225" spans="1:4" ht="12.75">
      <c r="A225" s="105">
        <v>224</v>
      </c>
      <c r="B225" s="109"/>
      <c r="C225" s="109"/>
      <c r="D225" s="107">
        <f t="shared" si="4"/>
      </c>
    </row>
    <row r="226" spans="1:4" ht="12.75">
      <c r="A226" s="105">
        <v>225</v>
      </c>
      <c r="B226" s="109"/>
      <c r="C226" s="109"/>
      <c r="D226" s="107">
        <f t="shared" si="4"/>
      </c>
    </row>
    <row r="227" spans="1:4" ht="12.75">
      <c r="A227" s="105">
        <v>226</v>
      </c>
      <c r="B227" s="109"/>
      <c r="C227" s="109"/>
      <c r="D227" s="107">
        <f t="shared" si="4"/>
      </c>
    </row>
    <row r="228" spans="1:4" ht="12.75">
      <c r="A228" s="105">
        <v>227</v>
      </c>
      <c r="B228" s="109"/>
      <c r="C228" s="109"/>
      <c r="D228" s="107">
        <f t="shared" si="4"/>
      </c>
    </row>
    <row r="229" spans="1:4" ht="12.75">
      <c r="A229" s="105">
        <v>228</v>
      </c>
      <c r="B229" s="109"/>
      <c r="C229" s="109"/>
      <c r="D229" s="107">
        <f t="shared" si="4"/>
      </c>
    </row>
    <row r="230" spans="1:4" ht="12.75">
      <c r="A230" s="105">
        <v>229</v>
      </c>
      <c r="B230" s="109"/>
      <c r="C230" s="109"/>
      <c r="D230" s="107">
        <f t="shared" si="4"/>
      </c>
    </row>
    <row r="231" spans="1:4" ht="12.75">
      <c r="A231" s="105">
        <v>230</v>
      </c>
      <c r="B231" s="109"/>
      <c r="C231" s="109"/>
      <c r="D231" s="107">
        <f t="shared" si="4"/>
      </c>
    </row>
    <row r="232" spans="1:4" ht="12.75">
      <c r="A232" s="105">
        <v>231</v>
      </c>
      <c r="B232" s="109"/>
      <c r="C232" s="109"/>
      <c r="D232" s="107">
        <f t="shared" si="4"/>
      </c>
    </row>
    <row r="233" spans="1:4" ht="12.75">
      <c r="A233" s="105">
        <v>232</v>
      </c>
      <c r="B233" s="109"/>
      <c r="C233" s="109"/>
      <c r="D233" s="107">
        <f t="shared" si="4"/>
      </c>
    </row>
    <row r="234" spans="1:4" ht="12.75">
      <c r="A234" s="105">
        <v>233</v>
      </c>
      <c r="B234" s="109"/>
      <c r="C234" s="109"/>
      <c r="D234" s="107">
        <f t="shared" si="4"/>
      </c>
    </row>
    <row r="235" spans="1:4" ht="12.75">
      <c r="A235" s="105">
        <v>234</v>
      </c>
      <c r="B235" s="109"/>
      <c r="C235" s="109"/>
      <c r="D235" s="107">
        <f t="shared" si="4"/>
      </c>
    </row>
    <row r="236" spans="1:4" ht="12.75">
      <c r="A236" s="105">
        <v>235</v>
      </c>
      <c r="B236" s="109"/>
      <c r="C236" s="109"/>
      <c r="D236" s="107">
        <f t="shared" si="4"/>
      </c>
    </row>
    <row r="237" spans="1:4" ht="12.75">
      <c r="A237" s="105">
        <v>236</v>
      </c>
      <c r="B237" s="109"/>
      <c r="C237" s="109"/>
      <c r="D237" s="107">
        <f t="shared" si="4"/>
      </c>
    </row>
    <row r="238" spans="1:4" ht="12.75">
      <c r="A238" s="105">
        <v>237</v>
      </c>
      <c r="B238" s="109"/>
      <c r="C238" s="109"/>
      <c r="D238" s="107">
        <f t="shared" si="4"/>
      </c>
    </row>
    <row r="239" spans="1:4" ht="12.75">
      <c r="A239" s="105">
        <v>238</v>
      </c>
      <c r="B239" s="109"/>
      <c r="C239" s="109"/>
      <c r="D239" s="107">
        <f t="shared" si="4"/>
      </c>
    </row>
    <row r="240" spans="1:4" ht="12.75">
      <c r="A240" s="105">
        <v>239</v>
      </c>
      <c r="B240" s="109"/>
      <c r="C240" s="109"/>
      <c r="D240" s="107">
        <f t="shared" si="4"/>
      </c>
    </row>
    <row r="241" spans="1:4" ht="12.75">
      <c r="A241" s="105">
        <v>240</v>
      </c>
      <c r="B241" s="109"/>
      <c r="C241" s="109"/>
      <c r="D241" s="107">
        <f t="shared" si="4"/>
      </c>
    </row>
    <row r="242" spans="1:4" ht="12.75">
      <c r="A242" s="105">
        <v>241</v>
      </c>
      <c r="B242" s="109"/>
      <c r="C242" s="109"/>
      <c r="D242" s="107">
        <f t="shared" si="4"/>
      </c>
    </row>
    <row r="243" spans="1:4" ht="12.75">
      <c r="A243" s="105">
        <v>242</v>
      </c>
      <c r="B243" s="109"/>
      <c r="C243" s="109"/>
      <c r="D243" s="107">
        <f t="shared" si="4"/>
      </c>
    </row>
    <row r="244" spans="1:4" ht="12.75">
      <c r="A244" s="105">
        <v>243</v>
      </c>
      <c r="B244" s="109"/>
      <c r="C244" s="109"/>
      <c r="D244" s="107">
        <f t="shared" si="4"/>
      </c>
    </row>
    <row r="245" spans="1:4" ht="12.75">
      <c r="A245" s="105">
        <v>244</v>
      </c>
      <c r="B245" s="109"/>
      <c r="C245" s="109"/>
      <c r="D245" s="107">
        <f t="shared" si="4"/>
      </c>
    </row>
    <row r="246" spans="1:4" ht="12.75">
      <c r="A246" s="105">
        <v>245</v>
      </c>
      <c r="B246" s="109"/>
      <c r="C246" s="109"/>
      <c r="D246" s="107">
        <f t="shared" si="4"/>
      </c>
    </row>
    <row r="247" spans="1:4" ht="12.75">
      <c r="A247" s="105">
        <v>246</v>
      </c>
      <c r="B247" s="109"/>
      <c r="C247" s="109"/>
      <c r="D247" s="107">
        <f t="shared" si="4"/>
      </c>
    </row>
    <row r="248" spans="1:4" ht="12.75">
      <c r="A248" s="105">
        <v>247</v>
      </c>
      <c r="B248" s="109"/>
      <c r="C248" s="109"/>
      <c r="D248" s="107">
        <f t="shared" si="4"/>
      </c>
    </row>
    <row r="249" spans="1:4" ht="12.75">
      <c r="A249" s="105">
        <v>248</v>
      </c>
      <c r="B249" s="109"/>
      <c r="C249" s="109"/>
      <c r="D249" s="107">
        <f t="shared" si="4"/>
      </c>
    </row>
    <row r="250" spans="1:4" ht="12.75">
      <c r="A250" s="105">
        <v>249</v>
      </c>
      <c r="B250" s="109"/>
      <c r="C250" s="109"/>
      <c r="D250" s="107">
        <f t="shared" si="4"/>
      </c>
    </row>
    <row r="251" spans="1:3" ht="12.75">
      <c r="A251" s="105">
        <v>250</v>
      </c>
      <c r="B251" s="109"/>
      <c r="C251" s="109"/>
    </row>
    <row r="252" ht="12.75">
      <c r="A252" s="105"/>
    </row>
  </sheetData>
  <sheetProtection sheet="1" objects="1" scenarios="1"/>
  <printOptions/>
  <pageMargins left="0.7480314960629921" right="0.7480314960629921" top="0" bottom="0" header="0.5118110236220472" footer="0.5118110236220472"/>
  <pageSetup fitToHeight="5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AO182"/>
  <sheetViews>
    <sheetView showGridLines="0" zoomScale="85" zoomScaleNormal="85" workbookViewId="0" topLeftCell="B1">
      <selection activeCell="B2" sqref="B2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6" width="12.140625" style="1" customWidth="1"/>
    <col min="37" max="37" width="12.7109375" style="1" customWidth="1"/>
    <col min="38" max="38" width="12.57421875" style="1" customWidth="1"/>
    <col min="39" max="39" width="2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73</v>
      </c>
      <c r="AE1" s="19" t="s">
        <v>27</v>
      </c>
      <c r="AF1" s="19"/>
      <c r="AG1" s="19"/>
      <c r="AH1" s="19"/>
      <c r="AI1" s="19"/>
    </row>
    <row r="2" spans="3:38" ht="18">
      <c r="C2" s="10"/>
      <c r="AE2" s="1" t="s">
        <v>3</v>
      </c>
      <c r="AJ2" s="25" t="s">
        <v>4</v>
      </c>
      <c r="AK2" s="25" t="s">
        <v>5</v>
      </c>
      <c r="AL2" s="25" t="s">
        <v>6</v>
      </c>
    </row>
    <row r="3" spans="3:38" ht="15" customHeight="1">
      <c r="C3" s="9"/>
      <c r="AE3" s="1" t="s">
        <v>7</v>
      </c>
      <c r="AJ3" s="25" t="s">
        <v>8</v>
      </c>
      <c r="AK3" s="25" t="s">
        <v>9</v>
      </c>
      <c r="AL3" s="25" t="s">
        <v>10</v>
      </c>
    </row>
    <row r="4" spans="3:38" ht="15.75">
      <c r="C4" s="125" t="s">
        <v>153</v>
      </c>
      <c r="AE4" s="1" t="s">
        <v>11</v>
      </c>
      <c r="AJ4" s="25" t="s">
        <v>12</v>
      </c>
      <c r="AK4" s="25" t="s">
        <v>13</v>
      </c>
      <c r="AL4" s="25" t="s">
        <v>14</v>
      </c>
    </row>
    <row r="5" spans="3:38" ht="15" customHeight="1">
      <c r="C5" s="9"/>
      <c r="AE5" s="1" t="s">
        <v>15</v>
      </c>
      <c r="AJ5" s="25" t="s">
        <v>16</v>
      </c>
      <c r="AK5" s="25" t="s">
        <v>17</v>
      </c>
      <c r="AL5" s="25" t="s">
        <v>18</v>
      </c>
    </row>
    <row r="6" spans="3:38" ht="15.75">
      <c r="C6" s="125" t="s">
        <v>43</v>
      </c>
      <c r="AE6" s="1" t="s">
        <v>19</v>
      </c>
      <c r="AJ6" s="25" t="s">
        <v>20</v>
      </c>
      <c r="AK6" s="25" t="s">
        <v>21</v>
      </c>
      <c r="AL6" s="25" t="s">
        <v>22</v>
      </c>
    </row>
    <row r="7" ht="15" customHeight="1">
      <c r="C7" s="9"/>
    </row>
    <row r="8" spans="3:5" ht="14.25" customHeight="1">
      <c r="C8" s="88" t="s">
        <v>32</v>
      </c>
      <c r="D8" s="28"/>
      <c r="E8" s="28"/>
    </row>
    <row r="9" spans="3:38" ht="14.25" customHeight="1">
      <c r="C9" s="12"/>
      <c r="D9" s="13"/>
      <c r="E9" s="14"/>
      <c r="F9" s="157">
        <v>1</v>
      </c>
      <c r="G9" s="158"/>
      <c r="H9" s="158"/>
      <c r="I9" s="158"/>
      <c r="J9" s="159"/>
      <c r="K9" s="157">
        <v>2</v>
      </c>
      <c r="L9" s="160"/>
      <c r="M9" s="160"/>
      <c r="N9" s="160"/>
      <c r="O9" s="161"/>
      <c r="P9" s="157">
        <v>3</v>
      </c>
      <c r="Q9" s="160"/>
      <c r="R9" s="160"/>
      <c r="S9" s="160"/>
      <c r="T9" s="161"/>
      <c r="U9" s="157">
        <v>4</v>
      </c>
      <c r="V9" s="160"/>
      <c r="W9" s="160"/>
      <c r="X9" s="160"/>
      <c r="Y9" s="161"/>
      <c r="Z9" s="157">
        <v>5</v>
      </c>
      <c r="AA9" s="160"/>
      <c r="AB9" s="160"/>
      <c r="AC9" s="160"/>
      <c r="AD9" s="161"/>
      <c r="AE9" s="157">
        <v>6</v>
      </c>
      <c r="AF9" s="160"/>
      <c r="AG9" s="160"/>
      <c r="AH9" s="160"/>
      <c r="AI9" s="161"/>
      <c r="AJ9" s="26" t="s">
        <v>0</v>
      </c>
      <c r="AK9" s="26" t="s">
        <v>1</v>
      </c>
      <c r="AL9" s="26" t="s">
        <v>2</v>
      </c>
    </row>
    <row r="10" spans="2:38" ht="14.25" customHeight="1">
      <c r="B10" s="20">
        <v>44</v>
      </c>
      <c r="C10" s="27">
        <v>1</v>
      </c>
      <c r="D10" s="31">
        <v>1</v>
      </c>
      <c r="E10" s="14" t="str">
        <f>IF(B10=0,"",INDEX(Nimet!$A$2:$D$251,B10,4))</f>
        <v>Pentti Olah, SeSi</v>
      </c>
      <c r="F10" s="162"/>
      <c r="G10" s="163"/>
      <c r="H10" s="163"/>
      <c r="I10" s="163"/>
      <c r="J10" s="164"/>
      <c r="K10" s="165" t="str">
        <f>CONCATENATE(AC34,"-",AE34)</f>
        <v>3-0</v>
      </c>
      <c r="L10" s="166"/>
      <c r="M10" s="166"/>
      <c r="N10" s="166"/>
      <c r="O10" s="167"/>
      <c r="P10" s="165" t="str">
        <f>CONCATENATE(AC26,"-",AE26)</f>
        <v>3-0</v>
      </c>
      <c r="Q10" s="166"/>
      <c r="R10" s="166"/>
      <c r="S10" s="166"/>
      <c r="T10" s="167"/>
      <c r="U10" s="165" t="str">
        <f>CONCATENATE(AC22,"-",AE22)</f>
        <v>3-0</v>
      </c>
      <c r="V10" s="166"/>
      <c r="W10" s="166"/>
      <c r="X10" s="166"/>
      <c r="Y10" s="167"/>
      <c r="Z10" s="165" t="str">
        <f>CONCATENATE(AC18,"-",AE18)</f>
        <v>0-0</v>
      </c>
      <c r="AA10" s="166"/>
      <c r="AB10" s="166"/>
      <c r="AC10" s="166"/>
      <c r="AD10" s="167"/>
      <c r="AE10" s="165" t="str">
        <f>CONCATENATE(AC30,"-",AE30)</f>
        <v>0-0</v>
      </c>
      <c r="AF10" s="166"/>
      <c r="AG10" s="166"/>
      <c r="AH10" s="166"/>
      <c r="AI10" s="167"/>
      <c r="AJ10" s="26" t="str">
        <f>CONCATENATE(AG18+AG22+AG26+AG30+AG34,"-",AI18+AI22+AI26+AI30+AI34)</f>
        <v>3-0</v>
      </c>
      <c r="AK10" s="26" t="str">
        <f>CONCATENATE(AC18+AC22+AC26+AC30+AC34,"-",AE18+AE22+AE26+AE30+AE34)</f>
        <v>9-0</v>
      </c>
      <c r="AL10" s="63">
        <v>1</v>
      </c>
    </row>
    <row r="11" spans="2:38" ht="14.25" customHeight="1">
      <c r="B11" s="20">
        <v>3</v>
      </c>
      <c r="C11" s="27">
        <v>2</v>
      </c>
      <c r="D11" s="31">
        <v>17</v>
      </c>
      <c r="E11" s="14" t="str">
        <f>IF(B11=0,"",INDEX(Nimet!$A$2:$D$251,B11,4))</f>
        <v>Toivo Karhu, TuPy</v>
      </c>
      <c r="F11" s="165" t="str">
        <f>CONCATENATE(AE34,"-",AC34)</f>
        <v>0-3</v>
      </c>
      <c r="G11" s="166"/>
      <c r="H11" s="166"/>
      <c r="I11" s="166"/>
      <c r="J11" s="167"/>
      <c r="K11" s="162"/>
      <c r="L11" s="163"/>
      <c r="M11" s="163"/>
      <c r="N11" s="163"/>
      <c r="O11" s="164"/>
      <c r="P11" s="165" t="str">
        <f>CONCATENATE(AC31,"-",AE31)</f>
        <v>3-1</v>
      </c>
      <c r="Q11" s="166"/>
      <c r="R11" s="166"/>
      <c r="S11" s="166"/>
      <c r="T11" s="167"/>
      <c r="U11" s="165" t="str">
        <f>CONCATENATE(AC19,"-",AE19)</f>
        <v>3-0</v>
      </c>
      <c r="V11" s="166"/>
      <c r="W11" s="166"/>
      <c r="X11" s="166"/>
      <c r="Y11" s="167"/>
      <c r="Z11" s="165" t="str">
        <f>CONCATENATE(AC27,"-",AE27)</f>
        <v>0-0</v>
      </c>
      <c r="AA11" s="166"/>
      <c r="AB11" s="166"/>
      <c r="AC11" s="166"/>
      <c r="AD11" s="167"/>
      <c r="AE11" s="165" t="str">
        <f>CONCATENATE(AC23,"-",AE23)</f>
        <v>0-0</v>
      </c>
      <c r="AF11" s="158"/>
      <c r="AG11" s="158"/>
      <c r="AH11" s="158"/>
      <c r="AI11" s="159"/>
      <c r="AJ11" s="11" t="str">
        <f>CONCATENATE(AG19+AG23+AG27+AG31+AI34,"-",AI19+AI23+AI27+AI31+AG34)</f>
        <v>2-1</v>
      </c>
      <c r="AK11" s="26" t="str">
        <f>CONCATENATE(AC19+AC23+AC27+AC31+AE34,"-",AE19+AE23+AE27+AE31+AC34)</f>
        <v>6-4</v>
      </c>
      <c r="AL11" s="63">
        <v>2</v>
      </c>
    </row>
    <row r="12" spans="2:38" ht="14.25" customHeight="1">
      <c r="B12" s="20">
        <v>9</v>
      </c>
      <c r="C12" s="27">
        <v>3</v>
      </c>
      <c r="D12" s="31">
        <v>22</v>
      </c>
      <c r="E12" s="14" t="str">
        <f>IF(B12=0,"",INDEX(Nimet!$A$2:$D$251,B12,4))</f>
        <v>Sami Ruohonen, KoKa</v>
      </c>
      <c r="F12" s="165" t="str">
        <f>CONCATENATE(AE26,"-",AC26)</f>
        <v>0-3</v>
      </c>
      <c r="G12" s="166"/>
      <c r="H12" s="166"/>
      <c r="I12" s="166"/>
      <c r="J12" s="167"/>
      <c r="K12" s="165" t="str">
        <f>CONCATENATE(AE31,"-",AC31)</f>
        <v>1-3</v>
      </c>
      <c r="L12" s="166"/>
      <c r="M12" s="166"/>
      <c r="N12" s="166"/>
      <c r="O12" s="167"/>
      <c r="P12" s="162"/>
      <c r="Q12" s="163"/>
      <c r="R12" s="163"/>
      <c r="S12" s="163"/>
      <c r="T12" s="164"/>
      <c r="U12" s="165" t="str">
        <f>CONCATENATE(AC35,"-",AE35)</f>
        <v>3-0</v>
      </c>
      <c r="V12" s="166"/>
      <c r="W12" s="166"/>
      <c r="X12" s="166"/>
      <c r="Y12" s="167"/>
      <c r="Z12" s="165" t="str">
        <f>CONCATENATE(AC24,"-",AE24)</f>
        <v>0-0</v>
      </c>
      <c r="AA12" s="166"/>
      <c r="AB12" s="166"/>
      <c r="AC12" s="166"/>
      <c r="AD12" s="167"/>
      <c r="AE12" s="165" t="str">
        <f>CONCATENATE(AC20,"-",AE20)</f>
        <v>0-0</v>
      </c>
      <c r="AF12" s="166"/>
      <c r="AG12" s="166"/>
      <c r="AH12" s="166"/>
      <c r="AI12" s="167"/>
      <c r="AJ12" s="26" t="str">
        <f>CONCATENATE(AG20+AG24+AI26+AI31+AG35,"-",AI20+AI24+AG26+AG31+AI35)</f>
        <v>1-2</v>
      </c>
      <c r="AK12" s="26" t="str">
        <f>CONCATENATE(AC20+AC24+AE26+AE31+AC35,"-",AE20+AE24+AC26+AC31+AE35)</f>
        <v>4-6</v>
      </c>
      <c r="AL12" s="63">
        <v>3</v>
      </c>
    </row>
    <row r="13" spans="2:38" ht="14.25" customHeight="1">
      <c r="B13" s="20">
        <v>22</v>
      </c>
      <c r="C13" s="27">
        <v>4</v>
      </c>
      <c r="D13" s="31"/>
      <c r="E13" s="14" t="str">
        <f>IF(B13=0,"",INDEX(Nimet!$A$2:$D$251,B13,4))</f>
        <v>Patrik Rissanen, KuPTS</v>
      </c>
      <c r="F13" s="165" t="str">
        <f>CONCATENATE(AE22,"-",AC22)</f>
        <v>0-3</v>
      </c>
      <c r="G13" s="166"/>
      <c r="H13" s="166"/>
      <c r="I13" s="166"/>
      <c r="J13" s="167"/>
      <c r="K13" s="165" t="str">
        <f>CONCATENATE(AE19,"-",AC19)</f>
        <v>0-3</v>
      </c>
      <c r="L13" s="166"/>
      <c r="M13" s="166"/>
      <c r="N13" s="166"/>
      <c r="O13" s="167"/>
      <c r="P13" s="165" t="str">
        <f>CONCATENATE(AE35,"-",AC35)</f>
        <v>0-3</v>
      </c>
      <c r="Q13" s="166"/>
      <c r="R13" s="166"/>
      <c r="S13" s="166"/>
      <c r="T13" s="167"/>
      <c r="U13" s="162"/>
      <c r="V13" s="163"/>
      <c r="W13" s="163"/>
      <c r="X13" s="163"/>
      <c r="Y13" s="164"/>
      <c r="Z13" s="165" t="str">
        <f>CONCATENATE(AC32,"-",AE32)</f>
        <v>0-0</v>
      </c>
      <c r="AA13" s="166"/>
      <c r="AB13" s="166"/>
      <c r="AC13" s="166"/>
      <c r="AD13" s="167"/>
      <c r="AE13" s="165" t="str">
        <f>CONCATENATE(AC28,"-",AE28)</f>
        <v>0-0</v>
      </c>
      <c r="AF13" s="166"/>
      <c r="AG13" s="166"/>
      <c r="AH13" s="166"/>
      <c r="AI13" s="167"/>
      <c r="AJ13" s="26" t="str">
        <f>CONCATENATE(AI19+AI22+AG28+AG32+AI35,"-",AG19+AG22+AI28+AI32+AG35)</f>
        <v>0-3</v>
      </c>
      <c r="AK13" s="26" t="str">
        <f>CONCATENATE(AE19+AE22+AC28+AC32+AE35,"-",AC19+AC22+AE28+AE32+AC35)</f>
        <v>0-9</v>
      </c>
      <c r="AL13" s="63">
        <v>4</v>
      </c>
    </row>
    <row r="14" spans="2:38" ht="14.25" customHeight="1">
      <c r="B14" s="20"/>
      <c r="C14" s="27">
        <v>5</v>
      </c>
      <c r="D14" s="31"/>
      <c r="E14" s="14">
        <f>IF(B14=0,"",INDEX(Nimet!$A$2:$D$251,B14,4))</f>
      </c>
      <c r="F14" s="165" t="str">
        <f>CONCATENATE(AE18,"-",AC18)</f>
        <v>0-0</v>
      </c>
      <c r="G14" s="166"/>
      <c r="H14" s="166"/>
      <c r="I14" s="166"/>
      <c r="J14" s="167"/>
      <c r="K14" s="165" t="str">
        <f>CONCATENATE(AE27,"-",AC27)</f>
        <v>0-0</v>
      </c>
      <c r="L14" s="166"/>
      <c r="M14" s="166"/>
      <c r="N14" s="166"/>
      <c r="O14" s="167"/>
      <c r="P14" s="165" t="str">
        <f>CONCATENATE(AE24,"-",AC24)</f>
        <v>0-0</v>
      </c>
      <c r="Q14" s="166"/>
      <c r="R14" s="166"/>
      <c r="S14" s="166"/>
      <c r="T14" s="167"/>
      <c r="U14" s="165" t="str">
        <f>CONCATENATE(AE32,"-",AC32)</f>
        <v>0-0</v>
      </c>
      <c r="V14" s="166"/>
      <c r="W14" s="166"/>
      <c r="X14" s="166"/>
      <c r="Y14" s="167"/>
      <c r="Z14" s="162"/>
      <c r="AA14" s="163"/>
      <c r="AB14" s="163"/>
      <c r="AC14" s="163"/>
      <c r="AD14" s="164"/>
      <c r="AE14" s="165" t="str">
        <f>CONCATENATE(AC36,"-",AE36)</f>
        <v>0-0</v>
      </c>
      <c r="AF14" s="166"/>
      <c r="AG14" s="166"/>
      <c r="AH14" s="166"/>
      <c r="AI14" s="167"/>
      <c r="AJ14" s="26" t="str">
        <f>CONCATENATE(AI18+AI24+AI27+AI32+AG36,"-",AG18+AG24+AG27+AG32+AI36)</f>
        <v>0-0</v>
      </c>
      <c r="AK14" s="26" t="str">
        <f>CONCATENATE(AE18+AE24+AE27+AE32+AC36,"-",AC18+AC24+AC27+AC32+AE36)</f>
        <v>0-0</v>
      </c>
      <c r="AL14" s="63"/>
    </row>
    <row r="15" spans="2:38" ht="14.25" customHeight="1">
      <c r="B15" s="20"/>
      <c r="C15" s="27">
        <v>6</v>
      </c>
      <c r="D15" s="31"/>
      <c r="E15" s="14">
        <f>IF(B15=0,"",INDEX(Nimet!$A$2:$D$251,B15,4))</f>
      </c>
      <c r="F15" s="165" t="str">
        <f>CONCATENATE(AE30,"-",AC30)</f>
        <v>0-0</v>
      </c>
      <c r="G15" s="166"/>
      <c r="H15" s="166"/>
      <c r="I15" s="166"/>
      <c r="J15" s="167"/>
      <c r="K15" s="165" t="str">
        <f>CONCATENATE(AE23,"-",AC23)</f>
        <v>0-0</v>
      </c>
      <c r="L15" s="166"/>
      <c r="M15" s="166"/>
      <c r="N15" s="166"/>
      <c r="O15" s="167"/>
      <c r="P15" s="165" t="str">
        <f>CONCATENATE(AE20,"-",AC20)</f>
        <v>0-0</v>
      </c>
      <c r="Q15" s="166"/>
      <c r="R15" s="166"/>
      <c r="S15" s="166"/>
      <c r="T15" s="167"/>
      <c r="U15" s="165" t="str">
        <f>CONCATENATE(AE28,"-",AC28)</f>
        <v>0-0</v>
      </c>
      <c r="V15" s="166"/>
      <c r="W15" s="166"/>
      <c r="X15" s="166"/>
      <c r="Y15" s="167"/>
      <c r="Z15" s="165" t="str">
        <f>CONCATENATE(AE36,"-",AC36)</f>
        <v>0-0</v>
      </c>
      <c r="AA15" s="166"/>
      <c r="AB15" s="166"/>
      <c r="AC15" s="166"/>
      <c r="AD15" s="167"/>
      <c r="AE15" s="162"/>
      <c r="AF15" s="163"/>
      <c r="AG15" s="163"/>
      <c r="AH15" s="163"/>
      <c r="AI15" s="164"/>
      <c r="AJ15" s="26" t="str">
        <f>CONCATENATE(AI20+AI23+AI28+AI30+AI36,"-",AG20+AG23+AG28+AG30+AG36)</f>
        <v>0-0</v>
      </c>
      <c r="AK15" s="26" t="str">
        <f>CONCATENATE(AE20+AE23+AE28+AE30+AE36,"-",AC20+AC23+AC28+AC30+AC36)</f>
        <v>0-0</v>
      </c>
      <c r="AL15" s="63"/>
    </row>
    <row r="16" spans="2:39" ht="14.25" customHeight="1">
      <c r="B16" s="16"/>
      <c r="C16" s="3"/>
      <c r="D16" s="3"/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84"/>
      <c r="AK16" s="90"/>
      <c r="AL16" s="90"/>
      <c r="AM16" s="6"/>
    </row>
    <row r="17" spans="3:38" ht="14.25" customHeight="1" outlineLevel="1">
      <c r="C17" s="19" t="s">
        <v>27</v>
      </c>
      <c r="E17" s="73"/>
      <c r="F17" s="73"/>
      <c r="G17" s="73"/>
      <c r="H17" s="91"/>
      <c r="I17" s="92">
        <v>1</v>
      </c>
      <c r="J17" s="93"/>
      <c r="K17" s="94"/>
      <c r="L17" s="95"/>
      <c r="M17" s="96">
        <v>2</v>
      </c>
      <c r="N17" s="97"/>
      <c r="O17" s="94"/>
      <c r="P17" s="95"/>
      <c r="Q17" s="96">
        <v>3</v>
      </c>
      <c r="R17" s="98"/>
      <c r="S17" s="73"/>
      <c r="T17" s="99"/>
      <c r="U17" s="100">
        <v>4</v>
      </c>
      <c r="V17" s="98"/>
      <c r="W17" s="73"/>
      <c r="X17" s="99"/>
      <c r="Y17" s="100">
        <v>5</v>
      </c>
      <c r="Z17" s="98"/>
      <c r="AA17" s="89"/>
      <c r="AB17" s="89"/>
      <c r="AC17" s="99"/>
      <c r="AD17" s="101" t="s">
        <v>33</v>
      </c>
      <c r="AE17" s="98"/>
      <c r="AF17" s="94"/>
      <c r="AG17" s="95"/>
      <c r="AH17" s="102" t="s">
        <v>34</v>
      </c>
      <c r="AI17" s="103"/>
      <c r="AJ17" s="73"/>
      <c r="AK17" s="73"/>
      <c r="AL17" s="104"/>
    </row>
    <row r="18" spans="1:41" ht="14.25" customHeight="1" outlineLevel="1">
      <c r="A18" s="15" t="s">
        <v>4</v>
      </c>
      <c r="C18" s="1" t="str">
        <f>CONCATENATE(E10,"  -  ",E14)</f>
        <v>Pentti Olah, SeSi  -  </v>
      </c>
      <c r="E18" s="73"/>
      <c r="F18" s="73"/>
      <c r="G18" s="73"/>
      <c r="H18" s="86"/>
      <c r="I18" s="74" t="s">
        <v>26</v>
      </c>
      <c r="J18" s="87"/>
      <c r="K18" s="65"/>
      <c r="L18" s="58"/>
      <c r="M18" s="64" t="s">
        <v>26</v>
      </c>
      <c r="N18" s="59"/>
      <c r="O18" s="65"/>
      <c r="P18" s="58"/>
      <c r="Q18" s="64" t="s">
        <v>26</v>
      </c>
      <c r="R18" s="59"/>
      <c r="S18" s="66"/>
      <c r="T18" s="58"/>
      <c r="U18" s="64" t="s">
        <v>26</v>
      </c>
      <c r="V18" s="59"/>
      <c r="W18" s="66"/>
      <c r="X18" s="58"/>
      <c r="Y18" s="64" t="s">
        <v>26</v>
      </c>
      <c r="Z18" s="59"/>
      <c r="AA18" s="65"/>
      <c r="AB18" s="65"/>
      <c r="AC18" s="67">
        <f>IF($H18-$J18&gt;0,1,0)+IF($L18-$N18&gt;0,1,0)+IF($P18-$R18&gt;0,1,0)+IF($T18-$V18&gt;0,1,0)+IF($X18-$Z18&gt;0,1,0)</f>
        <v>0</v>
      </c>
      <c r="AD18" s="68" t="s">
        <v>26</v>
      </c>
      <c r="AE18" s="69">
        <f>IF($H18-$J18&lt;0,1,0)+IF($L18-$N18&lt;0,1,0)+IF($P18-$R18&lt;0,1,0)+IF($T18-$V18&lt;0,1,0)+IF($X18-$Z18&lt;0,1,0)</f>
        <v>0</v>
      </c>
      <c r="AF18" s="70"/>
      <c r="AG18" s="71">
        <f>IF($AC18-$AE18&gt;0,1,0)</f>
        <v>0</v>
      </c>
      <c r="AH18" s="60" t="s">
        <v>26</v>
      </c>
      <c r="AI18" s="72">
        <f>IF($AC18-$AE18&lt;0,1,0)</f>
        <v>0</v>
      </c>
      <c r="AJ18" s="73"/>
      <c r="AK18" s="73"/>
      <c r="AL18" s="73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Toivo Karhu, TuPy  -  Patrik Rissanen, KuPTS</v>
      </c>
      <c r="E19" s="73"/>
      <c r="F19" s="73"/>
      <c r="G19" s="73"/>
      <c r="H19" s="86">
        <v>11</v>
      </c>
      <c r="I19" s="74" t="s">
        <v>26</v>
      </c>
      <c r="J19" s="87">
        <v>3</v>
      </c>
      <c r="K19" s="65"/>
      <c r="L19" s="58">
        <v>11</v>
      </c>
      <c r="M19" s="64" t="s">
        <v>26</v>
      </c>
      <c r="N19" s="59">
        <v>5</v>
      </c>
      <c r="O19" s="65"/>
      <c r="P19" s="58">
        <v>11</v>
      </c>
      <c r="Q19" s="64" t="s">
        <v>26</v>
      </c>
      <c r="R19" s="59">
        <v>7</v>
      </c>
      <c r="S19" s="66"/>
      <c r="T19" s="58"/>
      <c r="U19" s="64" t="s">
        <v>26</v>
      </c>
      <c r="V19" s="59"/>
      <c r="W19" s="66"/>
      <c r="X19" s="58"/>
      <c r="Y19" s="64" t="s">
        <v>26</v>
      </c>
      <c r="Z19" s="59"/>
      <c r="AA19" s="65"/>
      <c r="AB19" s="65"/>
      <c r="AC19" s="67">
        <f>IF($H19-$J19&gt;0,1,0)+IF($L19-$N19&gt;0,1,0)+IF($P19-$R19&gt;0,1,0)+IF($T19-$V19&gt;0,1,0)+IF($X19-$Z19&gt;0,1,0)</f>
        <v>3</v>
      </c>
      <c r="AD19" s="68" t="s">
        <v>26</v>
      </c>
      <c r="AE19" s="69">
        <f>IF($H19-$J19&lt;0,1,0)+IF($L19-$N19&lt;0,1,0)+IF($P19-$R19&lt;0,1,0)+IF($T19-$V19&lt;0,1,0)+IF($X19-$Z19&lt;0,1,0)</f>
        <v>0</v>
      </c>
      <c r="AF19" s="70"/>
      <c r="AG19" s="71">
        <f>IF($AC19-$AE19&gt;0,1,0)</f>
        <v>1</v>
      </c>
      <c r="AH19" s="60" t="s">
        <v>26</v>
      </c>
      <c r="AI19" s="72">
        <f>IF($AC19-$AE19&lt;0,1,0)</f>
        <v>0</v>
      </c>
      <c r="AJ19" s="73"/>
      <c r="AK19" s="73"/>
      <c r="AL19" s="73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Sami Ruohonen, KoKa  -  </v>
      </c>
      <c r="E20" s="73"/>
      <c r="F20" s="73"/>
      <c r="G20" s="73"/>
      <c r="H20" s="86"/>
      <c r="I20" s="74" t="s">
        <v>26</v>
      </c>
      <c r="J20" s="87"/>
      <c r="K20" s="65"/>
      <c r="L20" s="58"/>
      <c r="M20" s="64" t="s">
        <v>26</v>
      </c>
      <c r="N20" s="59"/>
      <c r="O20" s="65"/>
      <c r="P20" s="58"/>
      <c r="Q20" s="64" t="s">
        <v>26</v>
      </c>
      <c r="R20" s="59"/>
      <c r="S20" s="66"/>
      <c r="T20" s="58"/>
      <c r="U20" s="64" t="s">
        <v>26</v>
      </c>
      <c r="V20" s="59"/>
      <c r="W20" s="66"/>
      <c r="X20" s="58"/>
      <c r="Y20" s="64" t="s">
        <v>26</v>
      </c>
      <c r="Z20" s="59"/>
      <c r="AA20" s="65"/>
      <c r="AB20" s="65"/>
      <c r="AC20" s="67">
        <f>IF($H20-$J20&gt;0,1,0)+IF($L20-$N20&gt;0,1,0)+IF($P20-$R20&gt;0,1,0)+IF($T20-$V20&gt;0,1,0)+IF($X20-$Z20&gt;0,1,0)</f>
        <v>0</v>
      </c>
      <c r="AD20" s="68" t="s">
        <v>26</v>
      </c>
      <c r="AE20" s="69">
        <f>IF($H20-$J20&lt;0,1,0)+IF($L20-$N20&lt;0,1,0)+IF($P20-$R20&lt;0,1,0)+IF($T20-$V20&lt;0,1,0)+IF($X20-$Z20&lt;0,1,0)</f>
        <v>0</v>
      </c>
      <c r="AF20" s="70"/>
      <c r="AG20" s="71">
        <f>IF($AC20-$AE20&gt;0,1,0)</f>
        <v>0</v>
      </c>
      <c r="AH20" s="60" t="s">
        <v>26</v>
      </c>
      <c r="AI20" s="72">
        <f>IF($AC20-$AE20&lt;0,1,0)</f>
        <v>0</v>
      </c>
      <c r="AJ20" s="73"/>
      <c r="AK20" s="73"/>
      <c r="AL20" s="73"/>
      <c r="AN20" s="7"/>
      <c r="AO20" s="18"/>
    </row>
    <row r="21" spans="1:41" ht="14.25" customHeight="1" outlineLevel="1">
      <c r="A21" s="15"/>
      <c r="E21" s="73"/>
      <c r="F21" s="73"/>
      <c r="G21" s="73"/>
      <c r="H21" s="75"/>
      <c r="I21" s="76"/>
      <c r="J21" s="77"/>
      <c r="K21" s="65"/>
      <c r="L21" s="75"/>
      <c r="M21" s="76"/>
      <c r="N21" s="77"/>
      <c r="O21" s="65"/>
      <c r="P21" s="75"/>
      <c r="Q21" s="76"/>
      <c r="R21" s="77"/>
      <c r="S21" s="66"/>
      <c r="T21" s="75"/>
      <c r="U21" s="76"/>
      <c r="V21" s="77"/>
      <c r="W21" s="66"/>
      <c r="X21" s="75"/>
      <c r="Y21" s="76"/>
      <c r="Z21" s="77"/>
      <c r="AA21" s="65"/>
      <c r="AB21" s="65"/>
      <c r="AC21" s="67"/>
      <c r="AD21" s="68"/>
      <c r="AE21" s="69"/>
      <c r="AF21" s="70"/>
      <c r="AG21" s="71"/>
      <c r="AH21" s="61"/>
      <c r="AI21" s="72"/>
      <c r="AJ21" s="73"/>
      <c r="AK21" s="73"/>
      <c r="AL21" s="73"/>
      <c r="AO21" s="18"/>
    </row>
    <row r="22" spans="1:41" ht="14.25" customHeight="1" outlineLevel="1">
      <c r="A22" s="15" t="s">
        <v>8</v>
      </c>
      <c r="C22" s="1" t="str">
        <f>CONCATENATE(E10,"  -  ",E13)</f>
        <v>Pentti Olah, SeSi  -  Patrik Rissanen, KuPTS</v>
      </c>
      <c r="E22" s="73"/>
      <c r="F22" s="73"/>
      <c r="G22" s="73"/>
      <c r="H22" s="58">
        <v>11</v>
      </c>
      <c r="I22" s="64" t="s">
        <v>26</v>
      </c>
      <c r="J22" s="59">
        <v>2</v>
      </c>
      <c r="K22" s="65"/>
      <c r="L22" s="58">
        <v>11</v>
      </c>
      <c r="M22" s="64" t="s">
        <v>26</v>
      </c>
      <c r="N22" s="59">
        <v>5</v>
      </c>
      <c r="O22" s="65"/>
      <c r="P22" s="58">
        <v>11</v>
      </c>
      <c r="Q22" s="64" t="s">
        <v>26</v>
      </c>
      <c r="R22" s="59">
        <v>4</v>
      </c>
      <c r="S22" s="66"/>
      <c r="T22" s="58"/>
      <c r="U22" s="64" t="s">
        <v>26</v>
      </c>
      <c r="V22" s="59"/>
      <c r="W22" s="66"/>
      <c r="X22" s="58"/>
      <c r="Y22" s="64" t="s">
        <v>26</v>
      </c>
      <c r="Z22" s="59"/>
      <c r="AA22" s="65"/>
      <c r="AB22" s="65"/>
      <c r="AC22" s="67">
        <f>IF($H22-$J22&gt;0,1,0)+IF($L22-$N22&gt;0,1,0)+IF($P22-$R22&gt;0,1,0)+IF($T22-$V22&gt;0,1,0)+IF($X22-$Z22&gt;0,1,0)</f>
        <v>3</v>
      </c>
      <c r="AD22" s="68" t="s">
        <v>26</v>
      </c>
      <c r="AE22" s="69">
        <f>IF($H22-$J22&lt;0,1,0)+IF($L22-$N22&lt;0,1,0)+IF($P22-$R22&lt;0,1,0)+IF($T22-$V22&lt;0,1,0)+IF($X22-$Z22&lt;0,1,0)</f>
        <v>0</v>
      </c>
      <c r="AF22" s="70"/>
      <c r="AG22" s="71">
        <f>IF($AC22-$AE22&gt;0,1,0)</f>
        <v>1</v>
      </c>
      <c r="AH22" s="60" t="s">
        <v>26</v>
      </c>
      <c r="AI22" s="72">
        <f>IF($AC22-$AE22&lt;0,1,0)</f>
        <v>0</v>
      </c>
      <c r="AJ22" s="73"/>
      <c r="AK22" s="73"/>
      <c r="AL22" s="73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Toivo Karhu, TuPy  -  </v>
      </c>
      <c r="E23" s="73"/>
      <c r="F23" s="73"/>
      <c r="G23" s="73"/>
      <c r="H23" s="58"/>
      <c r="I23" s="64" t="s">
        <v>26</v>
      </c>
      <c r="J23" s="59"/>
      <c r="K23" s="65"/>
      <c r="L23" s="58"/>
      <c r="M23" s="64" t="s">
        <v>26</v>
      </c>
      <c r="N23" s="59"/>
      <c r="O23" s="65"/>
      <c r="P23" s="58"/>
      <c r="Q23" s="64" t="s">
        <v>26</v>
      </c>
      <c r="R23" s="59"/>
      <c r="S23" s="66"/>
      <c r="T23" s="58"/>
      <c r="U23" s="64" t="s">
        <v>26</v>
      </c>
      <c r="V23" s="59"/>
      <c r="W23" s="66"/>
      <c r="X23" s="58"/>
      <c r="Y23" s="64" t="s">
        <v>26</v>
      </c>
      <c r="Z23" s="59"/>
      <c r="AA23" s="65"/>
      <c r="AB23" s="65"/>
      <c r="AC23" s="67">
        <f>IF($H23-$J23&gt;0,1,0)+IF($L23-$N23&gt;0,1,0)+IF($P23-$R23&gt;0,1,0)+IF($T23-$V23&gt;0,1,0)+IF($X23-$Z23&gt;0,1,0)</f>
        <v>0</v>
      </c>
      <c r="AD23" s="68" t="s">
        <v>26</v>
      </c>
      <c r="AE23" s="69">
        <f>IF($H23-$J23&lt;0,1,0)+IF($L23-$N23&lt;0,1,0)+IF($P23-$R23&lt;0,1,0)+IF($T23-$V23&lt;0,1,0)+IF($X23-$Z23&lt;0,1,0)</f>
        <v>0</v>
      </c>
      <c r="AF23" s="70"/>
      <c r="AG23" s="71">
        <f>IF($AC23-$AE23&gt;0,1,0)</f>
        <v>0</v>
      </c>
      <c r="AH23" s="60" t="s">
        <v>26</v>
      </c>
      <c r="AI23" s="72">
        <f>IF($AC23-$AE23&lt;0,1,0)</f>
        <v>0</v>
      </c>
      <c r="AJ23" s="73"/>
      <c r="AK23" s="73"/>
      <c r="AL23" s="73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Sami Ruohonen, KoKa  -  </v>
      </c>
      <c r="E24" s="73"/>
      <c r="F24" s="73"/>
      <c r="G24" s="73"/>
      <c r="H24" s="58"/>
      <c r="I24" s="64" t="s">
        <v>26</v>
      </c>
      <c r="J24" s="59"/>
      <c r="K24" s="65"/>
      <c r="L24" s="58"/>
      <c r="M24" s="64" t="s">
        <v>26</v>
      </c>
      <c r="N24" s="59"/>
      <c r="O24" s="65"/>
      <c r="P24" s="58"/>
      <c r="Q24" s="64" t="s">
        <v>26</v>
      </c>
      <c r="R24" s="59"/>
      <c r="S24" s="66"/>
      <c r="T24" s="58"/>
      <c r="U24" s="64" t="s">
        <v>26</v>
      </c>
      <c r="V24" s="59"/>
      <c r="W24" s="66"/>
      <c r="X24" s="58"/>
      <c r="Y24" s="64" t="s">
        <v>26</v>
      </c>
      <c r="Z24" s="59"/>
      <c r="AA24" s="65"/>
      <c r="AB24" s="65"/>
      <c r="AC24" s="67">
        <f>IF($H24-$J24&gt;0,1,0)+IF($L24-$N24&gt;0,1,0)+IF($P24-$R24&gt;0,1,0)+IF($T24-$V24&gt;0,1,0)+IF($X24-$Z24&gt;0,1,0)</f>
        <v>0</v>
      </c>
      <c r="AD24" s="68" t="s">
        <v>26</v>
      </c>
      <c r="AE24" s="69">
        <f>IF($H24-$J24&lt;0,1,0)+IF($L24-$N24&lt;0,1,0)+IF($P24-$R24&lt;0,1,0)+IF($T24-$V24&lt;0,1,0)+IF($X24-$Z24&lt;0,1,0)</f>
        <v>0</v>
      </c>
      <c r="AF24" s="70"/>
      <c r="AG24" s="71">
        <f>IF($AC24-$AE24&gt;0,1,0)</f>
        <v>0</v>
      </c>
      <c r="AH24" s="60" t="s">
        <v>26</v>
      </c>
      <c r="AI24" s="72">
        <f>IF($AC24-$AE24&lt;0,1,0)</f>
        <v>0</v>
      </c>
      <c r="AJ24" s="73"/>
      <c r="AK24" s="73"/>
      <c r="AL24" s="73"/>
      <c r="AN24" s="7"/>
      <c r="AO24" s="18"/>
    </row>
    <row r="25" spans="1:41" ht="14.25" customHeight="1" outlineLevel="1">
      <c r="A25" s="15"/>
      <c r="E25" s="73"/>
      <c r="F25" s="73"/>
      <c r="G25" s="73"/>
      <c r="H25" s="75"/>
      <c r="I25" s="76"/>
      <c r="J25" s="77"/>
      <c r="K25" s="65"/>
      <c r="L25" s="75"/>
      <c r="M25" s="76"/>
      <c r="N25" s="77"/>
      <c r="O25" s="65"/>
      <c r="P25" s="75"/>
      <c r="Q25" s="76"/>
      <c r="R25" s="77"/>
      <c r="S25" s="66"/>
      <c r="T25" s="75"/>
      <c r="U25" s="76"/>
      <c r="V25" s="77"/>
      <c r="W25" s="66"/>
      <c r="X25" s="75"/>
      <c r="Y25" s="76"/>
      <c r="Z25" s="77"/>
      <c r="AA25" s="65"/>
      <c r="AB25" s="65"/>
      <c r="AC25" s="67"/>
      <c r="AD25" s="68"/>
      <c r="AE25" s="69"/>
      <c r="AF25" s="70"/>
      <c r="AG25" s="71"/>
      <c r="AH25" s="61"/>
      <c r="AI25" s="72"/>
      <c r="AJ25" s="73"/>
      <c r="AK25" s="73"/>
      <c r="AL25" s="73"/>
      <c r="AO25" s="18"/>
    </row>
    <row r="26" spans="1:41" ht="14.25" customHeight="1" outlineLevel="1">
      <c r="A26" s="15" t="s">
        <v>12</v>
      </c>
      <c r="C26" s="1" t="str">
        <f>CONCATENATE(E10,"  -  ",E12)</f>
        <v>Pentti Olah, SeSi  -  Sami Ruohonen, KoKa</v>
      </c>
      <c r="E26" s="73"/>
      <c r="F26" s="73"/>
      <c r="G26" s="73"/>
      <c r="H26" s="58">
        <v>11</v>
      </c>
      <c r="I26" s="64" t="s">
        <v>26</v>
      </c>
      <c r="J26" s="59">
        <v>8</v>
      </c>
      <c r="K26" s="65"/>
      <c r="L26" s="58">
        <v>11</v>
      </c>
      <c r="M26" s="64" t="s">
        <v>26</v>
      </c>
      <c r="N26" s="59">
        <v>2</v>
      </c>
      <c r="O26" s="65"/>
      <c r="P26" s="58">
        <v>11</v>
      </c>
      <c r="Q26" s="64" t="s">
        <v>26</v>
      </c>
      <c r="R26" s="59">
        <v>1</v>
      </c>
      <c r="S26" s="66"/>
      <c r="T26" s="58"/>
      <c r="U26" s="64" t="s">
        <v>26</v>
      </c>
      <c r="V26" s="59"/>
      <c r="W26" s="66"/>
      <c r="X26" s="58"/>
      <c r="Y26" s="64" t="s">
        <v>26</v>
      </c>
      <c r="Z26" s="59"/>
      <c r="AA26" s="65"/>
      <c r="AB26" s="65"/>
      <c r="AC26" s="67">
        <f>IF($H26-$J26&gt;0,1,0)+IF($L26-$N26&gt;0,1,0)+IF($P26-$R26&gt;0,1,0)+IF($T26-$V26&gt;0,1,0)+IF($X26-$Z26&gt;0,1,0)</f>
        <v>3</v>
      </c>
      <c r="AD26" s="68" t="s">
        <v>26</v>
      </c>
      <c r="AE26" s="69">
        <f>IF($H26-$J26&lt;0,1,0)+IF($L26-$N26&lt;0,1,0)+IF($P26-$R26&lt;0,1,0)+IF($T26-$V26&lt;0,1,0)+IF($X26-$Z26&lt;0,1,0)</f>
        <v>0</v>
      </c>
      <c r="AF26" s="70"/>
      <c r="AG26" s="71">
        <f>IF($AC26-$AE26&gt;0,1,0)</f>
        <v>1</v>
      </c>
      <c r="AH26" s="60" t="s">
        <v>26</v>
      </c>
      <c r="AI26" s="72">
        <f>IF($AC26-$AE26&lt;0,1,0)</f>
        <v>0</v>
      </c>
      <c r="AJ26" s="73"/>
      <c r="AK26" s="73"/>
      <c r="AL26" s="73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Toivo Karhu, TuPy  -  </v>
      </c>
      <c r="E27" s="73"/>
      <c r="F27" s="73"/>
      <c r="G27" s="73"/>
      <c r="H27" s="58"/>
      <c r="I27" s="64" t="s">
        <v>26</v>
      </c>
      <c r="J27" s="59"/>
      <c r="K27" s="65"/>
      <c r="L27" s="58"/>
      <c r="M27" s="64" t="s">
        <v>26</v>
      </c>
      <c r="N27" s="59"/>
      <c r="O27" s="65"/>
      <c r="P27" s="58"/>
      <c r="Q27" s="64" t="s">
        <v>26</v>
      </c>
      <c r="R27" s="59"/>
      <c r="S27" s="66"/>
      <c r="T27" s="58"/>
      <c r="U27" s="64" t="s">
        <v>26</v>
      </c>
      <c r="V27" s="59"/>
      <c r="W27" s="66"/>
      <c r="X27" s="58"/>
      <c r="Y27" s="64" t="s">
        <v>26</v>
      </c>
      <c r="Z27" s="59"/>
      <c r="AA27" s="65"/>
      <c r="AB27" s="65"/>
      <c r="AC27" s="67">
        <f>IF($H27-$J27&gt;0,1,0)+IF($L27-$N27&gt;0,1,0)+IF($P27-$R27&gt;0,1,0)+IF($T27-$V27&gt;0,1,0)+IF($X27-$Z27&gt;0,1,0)</f>
        <v>0</v>
      </c>
      <c r="AD27" s="68" t="s">
        <v>26</v>
      </c>
      <c r="AE27" s="69">
        <f>IF($H27-$J27&lt;0,1,0)+IF($L27-$N27&lt;0,1,0)+IF($P27-$R27&lt;0,1,0)+IF($T27-$V27&lt;0,1,0)+IF($X27-$Z27&lt;0,1,0)</f>
        <v>0</v>
      </c>
      <c r="AF27" s="70"/>
      <c r="AG27" s="71">
        <f>IF($AC27-$AE27&gt;0,1,0)</f>
        <v>0</v>
      </c>
      <c r="AH27" s="60" t="s">
        <v>26</v>
      </c>
      <c r="AI27" s="72">
        <f>IF($AC27-$AE27&lt;0,1,0)</f>
        <v>0</v>
      </c>
      <c r="AJ27" s="73"/>
      <c r="AK27" s="73"/>
      <c r="AL27" s="73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Patrik Rissanen, KuPTS  -  </v>
      </c>
      <c r="E28" s="73"/>
      <c r="F28" s="73"/>
      <c r="G28" s="73"/>
      <c r="H28" s="58"/>
      <c r="I28" s="64" t="s">
        <v>26</v>
      </c>
      <c r="J28" s="59"/>
      <c r="K28" s="65"/>
      <c r="L28" s="58"/>
      <c r="M28" s="64" t="s">
        <v>26</v>
      </c>
      <c r="N28" s="59"/>
      <c r="O28" s="65"/>
      <c r="P28" s="58"/>
      <c r="Q28" s="64" t="s">
        <v>26</v>
      </c>
      <c r="R28" s="59"/>
      <c r="S28" s="66"/>
      <c r="T28" s="58"/>
      <c r="U28" s="64" t="s">
        <v>26</v>
      </c>
      <c r="V28" s="59"/>
      <c r="W28" s="66"/>
      <c r="X28" s="58"/>
      <c r="Y28" s="64" t="s">
        <v>26</v>
      </c>
      <c r="Z28" s="59"/>
      <c r="AA28" s="65"/>
      <c r="AB28" s="65"/>
      <c r="AC28" s="67">
        <f>IF($H28-$J28&gt;0,1,0)+IF($L28-$N28&gt;0,1,0)+IF($P28-$R28&gt;0,1,0)+IF($T28-$V28&gt;0,1,0)+IF($X28-$Z28&gt;0,1,0)</f>
        <v>0</v>
      </c>
      <c r="AD28" s="68" t="s">
        <v>26</v>
      </c>
      <c r="AE28" s="69">
        <f>IF($H28-$J28&lt;0,1,0)+IF($L28-$N28&lt;0,1,0)+IF($P28-$R28&lt;0,1,0)+IF($T28-$V28&lt;0,1,0)+IF($X28-$Z28&lt;0,1,0)</f>
        <v>0</v>
      </c>
      <c r="AF28" s="70"/>
      <c r="AG28" s="71">
        <f>IF($AC28-$AE28&gt;0,1,0)</f>
        <v>0</v>
      </c>
      <c r="AH28" s="60" t="s">
        <v>26</v>
      </c>
      <c r="AI28" s="72">
        <f>IF($AC28-$AE28&lt;0,1,0)</f>
        <v>0</v>
      </c>
      <c r="AJ28" s="73"/>
      <c r="AK28" s="73"/>
      <c r="AL28" s="73"/>
      <c r="AN28" s="7"/>
      <c r="AO28" s="18"/>
    </row>
    <row r="29" spans="1:41" ht="14.25" customHeight="1" outlineLevel="1">
      <c r="A29" s="15"/>
      <c r="E29" s="73"/>
      <c r="F29" s="73"/>
      <c r="G29" s="73"/>
      <c r="H29" s="75"/>
      <c r="I29" s="76"/>
      <c r="J29" s="77"/>
      <c r="K29" s="65"/>
      <c r="L29" s="75"/>
      <c r="M29" s="76"/>
      <c r="N29" s="77"/>
      <c r="O29" s="65"/>
      <c r="P29" s="75"/>
      <c r="Q29" s="76"/>
      <c r="R29" s="77"/>
      <c r="S29" s="66"/>
      <c r="T29" s="75"/>
      <c r="U29" s="76"/>
      <c r="V29" s="77"/>
      <c r="W29" s="66"/>
      <c r="X29" s="75"/>
      <c r="Y29" s="76"/>
      <c r="Z29" s="77"/>
      <c r="AA29" s="65"/>
      <c r="AB29" s="65"/>
      <c r="AC29" s="67"/>
      <c r="AD29" s="68"/>
      <c r="AE29" s="69"/>
      <c r="AF29" s="70"/>
      <c r="AG29" s="71"/>
      <c r="AH29" s="61"/>
      <c r="AI29" s="72"/>
      <c r="AJ29" s="73"/>
      <c r="AK29" s="73"/>
      <c r="AL29" s="73"/>
      <c r="AO29" s="18"/>
    </row>
    <row r="30" spans="1:41" ht="14.25" customHeight="1" outlineLevel="1">
      <c r="A30" s="15" t="s">
        <v>16</v>
      </c>
      <c r="C30" s="1" t="str">
        <f>CONCATENATE(E10,"  -  ",E15)</f>
        <v>Pentti Olah, SeSi  -  </v>
      </c>
      <c r="E30" s="73"/>
      <c r="F30" s="73"/>
      <c r="G30" s="73"/>
      <c r="H30" s="58"/>
      <c r="I30" s="64" t="s">
        <v>26</v>
      </c>
      <c r="J30" s="59"/>
      <c r="K30" s="65"/>
      <c r="L30" s="58"/>
      <c r="M30" s="64" t="s">
        <v>26</v>
      </c>
      <c r="N30" s="59"/>
      <c r="O30" s="65"/>
      <c r="P30" s="58"/>
      <c r="Q30" s="64" t="s">
        <v>26</v>
      </c>
      <c r="R30" s="59"/>
      <c r="S30" s="66"/>
      <c r="T30" s="58"/>
      <c r="U30" s="64" t="s">
        <v>26</v>
      </c>
      <c r="V30" s="59"/>
      <c r="W30" s="66"/>
      <c r="X30" s="58"/>
      <c r="Y30" s="64" t="s">
        <v>26</v>
      </c>
      <c r="Z30" s="59"/>
      <c r="AA30" s="65"/>
      <c r="AB30" s="65"/>
      <c r="AC30" s="67">
        <f>IF($H30-$J30&gt;0,1,0)+IF($L30-$N30&gt;0,1,0)+IF($P30-$R30&gt;0,1,0)+IF($T30-$V30&gt;0,1,0)+IF($X30-$Z30&gt;0,1,0)</f>
        <v>0</v>
      </c>
      <c r="AD30" s="68" t="s">
        <v>26</v>
      </c>
      <c r="AE30" s="69">
        <f>IF($H30-$J30&lt;0,1,0)+IF($L30-$N30&lt;0,1,0)+IF($P30-$R30&lt;0,1,0)+IF($T30-$V30&lt;0,1,0)+IF($X30-$Z30&lt;0,1,0)</f>
        <v>0</v>
      </c>
      <c r="AF30" s="70"/>
      <c r="AG30" s="71">
        <f>IF($AC30-$AE30&gt;0,1,0)</f>
        <v>0</v>
      </c>
      <c r="AH30" s="60" t="s">
        <v>26</v>
      </c>
      <c r="AI30" s="72">
        <f>IF($AC30-$AE30&lt;0,1,0)</f>
        <v>0</v>
      </c>
      <c r="AJ30" s="73"/>
      <c r="AK30" s="73"/>
      <c r="AL30" s="73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Toivo Karhu, TuPy  -  Sami Ruohonen, KoKa</v>
      </c>
      <c r="E31" s="73"/>
      <c r="F31" s="73"/>
      <c r="G31" s="73"/>
      <c r="H31" s="58">
        <v>11</v>
      </c>
      <c r="I31" s="64" t="s">
        <v>26</v>
      </c>
      <c r="J31" s="59">
        <v>9</v>
      </c>
      <c r="K31" s="65"/>
      <c r="L31" s="58">
        <v>11</v>
      </c>
      <c r="M31" s="64" t="s">
        <v>26</v>
      </c>
      <c r="N31" s="59">
        <v>8</v>
      </c>
      <c r="O31" s="65"/>
      <c r="P31" s="58">
        <v>9</v>
      </c>
      <c r="Q31" s="64" t="s">
        <v>26</v>
      </c>
      <c r="R31" s="59">
        <v>11</v>
      </c>
      <c r="S31" s="66"/>
      <c r="T31" s="58">
        <v>12</v>
      </c>
      <c r="U31" s="64" t="s">
        <v>26</v>
      </c>
      <c r="V31" s="59">
        <v>10</v>
      </c>
      <c r="W31" s="66"/>
      <c r="X31" s="58"/>
      <c r="Y31" s="64" t="s">
        <v>26</v>
      </c>
      <c r="Z31" s="59"/>
      <c r="AA31" s="65"/>
      <c r="AB31" s="65"/>
      <c r="AC31" s="67">
        <f>IF($H31-$J31&gt;0,1,0)+IF($L31-$N31&gt;0,1,0)+IF($P31-$R31&gt;0,1,0)+IF($T31-$V31&gt;0,1,0)+IF($X31-$Z31&gt;0,1,0)</f>
        <v>3</v>
      </c>
      <c r="AD31" s="68" t="s">
        <v>26</v>
      </c>
      <c r="AE31" s="69">
        <f>IF($H31-$J31&lt;0,1,0)+IF($L31-$N31&lt;0,1,0)+IF($P31-$R31&lt;0,1,0)+IF($T31-$V31&lt;0,1,0)+IF($X31-$Z31&lt;0,1,0)</f>
        <v>1</v>
      </c>
      <c r="AF31" s="70"/>
      <c r="AG31" s="71">
        <f>IF($AC31-$AE31&gt;0,1,0)</f>
        <v>1</v>
      </c>
      <c r="AH31" s="60" t="s">
        <v>26</v>
      </c>
      <c r="AI31" s="72">
        <f>IF($AC31-$AE31&lt;0,1,0)</f>
        <v>0</v>
      </c>
      <c r="AJ31" s="73"/>
      <c r="AK31" s="73"/>
      <c r="AL31" s="73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Patrik Rissanen, KuPTS  -  </v>
      </c>
      <c r="E32" s="73"/>
      <c r="F32" s="73"/>
      <c r="G32" s="73"/>
      <c r="H32" s="58"/>
      <c r="I32" s="64" t="s">
        <v>26</v>
      </c>
      <c r="J32" s="59"/>
      <c r="K32" s="65"/>
      <c r="L32" s="58"/>
      <c r="M32" s="64" t="s">
        <v>26</v>
      </c>
      <c r="N32" s="59"/>
      <c r="O32" s="65"/>
      <c r="P32" s="58"/>
      <c r="Q32" s="64" t="s">
        <v>26</v>
      </c>
      <c r="R32" s="59"/>
      <c r="S32" s="66"/>
      <c r="T32" s="58"/>
      <c r="U32" s="64" t="s">
        <v>26</v>
      </c>
      <c r="V32" s="59"/>
      <c r="W32" s="66"/>
      <c r="X32" s="58"/>
      <c r="Y32" s="64" t="s">
        <v>26</v>
      </c>
      <c r="Z32" s="59"/>
      <c r="AA32" s="65"/>
      <c r="AB32" s="65"/>
      <c r="AC32" s="67">
        <f>IF($H32-$J32&gt;0,1,0)+IF($L32-$N32&gt;0,1,0)+IF($P32-$R32&gt;0,1,0)+IF($T32-$V32&gt;0,1,0)+IF($X32-$Z32&gt;0,1,0)</f>
        <v>0</v>
      </c>
      <c r="AD32" s="68" t="s">
        <v>26</v>
      </c>
      <c r="AE32" s="69">
        <f>IF($H32-$J32&lt;0,1,0)+IF($L32-$N32&lt;0,1,0)+IF($P32-$R32&lt;0,1,0)+IF($T32-$V32&lt;0,1,0)+IF($X32-$Z32&lt;0,1,0)</f>
        <v>0</v>
      </c>
      <c r="AF32" s="70"/>
      <c r="AG32" s="71">
        <f>IF($AC32-$AE32&gt;0,1,0)</f>
        <v>0</v>
      </c>
      <c r="AH32" s="60" t="s">
        <v>26</v>
      </c>
      <c r="AI32" s="72">
        <f>IF($AC32-$AE32&lt;0,1,0)</f>
        <v>0</v>
      </c>
      <c r="AJ32" s="73"/>
      <c r="AK32" s="73"/>
      <c r="AL32" s="73"/>
      <c r="AN32" s="7"/>
      <c r="AO32" s="18"/>
    </row>
    <row r="33" spans="1:41" ht="14.25" customHeight="1" outlineLevel="1">
      <c r="A33" s="15"/>
      <c r="E33" s="73"/>
      <c r="F33" s="73"/>
      <c r="G33" s="73"/>
      <c r="H33" s="75"/>
      <c r="I33" s="76"/>
      <c r="J33" s="77"/>
      <c r="K33" s="65"/>
      <c r="L33" s="75"/>
      <c r="M33" s="76"/>
      <c r="N33" s="77"/>
      <c r="O33" s="65"/>
      <c r="P33" s="75"/>
      <c r="Q33" s="76"/>
      <c r="R33" s="77"/>
      <c r="S33" s="66"/>
      <c r="T33" s="75"/>
      <c r="U33" s="76"/>
      <c r="V33" s="77"/>
      <c r="W33" s="66"/>
      <c r="X33" s="75"/>
      <c r="Y33" s="76"/>
      <c r="Z33" s="77"/>
      <c r="AA33" s="65"/>
      <c r="AB33" s="65"/>
      <c r="AC33" s="67"/>
      <c r="AD33" s="68"/>
      <c r="AE33" s="69"/>
      <c r="AF33" s="70"/>
      <c r="AG33" s="71"/>
      <c r="AH33" s="61"/>
      <c r="AI33" s="72"/>
      <c r="AJ33" s="73"/>
      <c r="AK33" s="73"/>
      <c r="AL33" s="73"/>
      <c r="AO33" s="18"/>
    </row>
    <row r="34" spans="1:41" ht="14.25" customHeight="1" outlineLevel="1">
      <c r="A34" s="15" t="s">
        <v>20</v>
      </c>
      <c r="C34" s="1" t="str">
        <f>CONCATENATE(E10,"  -  ",E11)</f>
        <v>Pentti Olah, SeSi  -  Toivo Karhu, TuPy</v>
      </c>
      <c r="E34" s="73"/>
      <c r="F34" s="73"/>
      <c r="G34" s="73"/>
      <c r="H34" s="58">
        <v>11</v>
      </c>
      <c r="I34" s="64" t="s">
        <v>26</v>
      </c>
      <c r="J34" s="59">
        <v>3</v>
      </c>
      <c r="K34" s="65"/>
      <c r="L34" s="58">
        <v>11</v>
      </c>
      <c r="M34" s="64" t="s">
        <v>26</v>
      </c>
      <c r="N34" s="59">
        <v>4</v>
      </c>
      <c r="O34" s="65"/>
      <c r="P34" s="58">
        <v>11</v>
      </c>
      <c r="Q34" s="64" t="s">
        <v>26</v>
      </c>
      <c r="R34" s="59">
        <v>2</v>
      </c>
      <c r="S34" s="66"/>
      <c r="T34" s="58"/>
      <c r="U34" s="64" t="s">
        <v>26</v>
      </c>
      <c r="V34" s="59"/>
      <c r="W34" s="66"/>
      <c r="X34" s="58"/>
      <c r="Y34" s="64" t="s">
        <v>26</v>
      </c>
      <c r="Z34" s="59"/>
      <c r="AA34" s="65"/>
      <c r="AB34" s="65"/>
      <c r="AC34" s="67">
        <f>IF($H34-$J34&gt;0,1,0)+IF($L34-$N34&gt;0,1,0)+IF($P34-$R34&gt;0,1,0)+IF($T34-$V34&gt;0,1,0)+IF($X34-$Z34&gt;0,1,0)</f>
        <v>3</v>
      </c>
      <c r="AD34" s="68" t="s">
        <v>26</v>
      </c>
      <c r="AE34" s="69">
        <f>IF($H34-$J34&lt;0,1,0)+IF($L34-$N34&lt;0,1,0)+IF($P34-$R34&lt;0,1,0)+IF($T34-$V34&lt;0,1,0)+IF($X34-$Z34&lt;0,1,0)</f>
        <v>0</v>
      </c>
      <c r="AF34" s="70"/>
      <c r="AG34" s="71">
        <f>IF($AC34-$AE34&gt;0,1,0)</f>
        <v>1</v>
      </c>
      <c r="AH34" s="60" t="s">
        <v>26</v>
      </c>
      <c r="AI34" s="72">
        <f>IF($AC34-$AE34&lt;0,1,0)</f>
        <v>0</v>
      </c>
      <c r="AJ34" s="73"/>
      <c r="AK34" s="73"/>
      <c r="AL34" s="73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Sami Ruohonen, KoKa  -  Patrik Rissanen, KuPTS</v>
      </c>
      <c r="E35" s="73"/>
      <c r="F35" s="73"/>
      <c r="G35" s="73"/>
      <c r="H35" s="58">
        <v>11</v>
      </c>
      <c r="I35" s="64"/>
      <c r="J35" s="59">
        <v>6</v>
      </c>
      <c r="K35" s="65"/>
      <c r="L35" s="58">
        <v>12</v>
      </c>
      <c r="M35" s="64"/>
      <c r="N35" s="59">
        <v>10</v>
      </c>
      <c r="O35" s="65"/>
      <c r="P35" s="58">
        <v>11</v>
      </c>
      <c r="Q35" s="64" t="s">
        <v>26</v>
      </c>
      <c r="R35" s="59">
        <v>9</v>
      </c>
      <c r="S35" s="66"/>
      <c r="T35" s="58"/>
      <c r="U35" s="64" t="s">
        <v>26</v>
      </c>
      <c r="V35" s="59"/>
      <c r="W35" s="66"/>
      <c r="X35" s="58"/>
      <c r="Y35" s="64" t="s">
        <v>26</v>
      </c>
      <c r="Z35" s="59"/>
      <c r="AA35" s="65"/>
      <c r="AB35" s="65"/>
      <c r="AC35" s="67">
        <f>IF($H35-$J35&gt;0,1,0)+IF($L35-$N35&gt;0,1,0)+IF($P35-$R35&gt;0,1,0)+IF($T35-$V35&gt;0,1,0)+IF($X35-$Z35&gt;0,1,0)</f>
        <v>3</v>
      </c>
      <c r="AD35" s="68" t="s">
        <v>26</v>
      </c>
      <c r="AE35" s="69">
        <f>IF($H35-$J35&lt;0,1,0)+IF($L35-$N35&lt;0,1,0)+IF($P35-$R35&lt;0,1,0)+IF($T35-$V35&lt;0,1,0)+IF($X35-$Z35&lt;0,1,0)</f>
        <v>0</v>
      </c>
      <c r="AF35" s="70"/>
      <c r="AG35" s="71">
        <f>IF($AC35-$AE35&gt;0,1,0)</f>
        <v>1</v>
      </c>
      <c r="AH35" s="60" t="s">
        <v>26</v>
      </c>
      <c r="AI35" s="72">
        <f>IF($AC35-$AE35&lt;0,1,0)</f>
        <v>0</v>
      </c>
      <c r="AJ35" s="73"/>
      <c r="AK35" s="73"/>
      <c r="AL35" s="73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73"/>
      <c r="F36" s="73"/>
      <c r="G36" s="73"/>
      <c r="H36" s="58"/>
      <c r="I36" s="64" t="s">
        <v>26</v>
      </c>
      <c r="J36" s="59"/>
      <c r="K36" s="65"/>
      <c r="L36" s="58"/>
      <c r="M36" s="64" t="s">
        <v>26</v>
      </c>
      <c r="N36" s="59"/>
      <c r="O36" s="65"/>
      <c r="P36" s="58"/>
      <c r="Q36" s="64" t="s">
        <v>26</v>
      </c>
      <c r="R36" s="59"/>
      <c r="S36" s="66"/>
      <c r="T36" s="58"/>
      <c r="U36" s="64" t="s">
        <v>26</v>
      </c>
      <c r="V36" s="59"/>
      <c r="W36" s="66"/>
      <c r="X36" s="58"/>
      <c r="Y36" s="64" t="s">
        <v>26</v>
      </c>
      <c r="Z36" s="59"/>
      <c r="AA36" s="65"/>
      <c r="AB36" s="65"/>
      <c r="AC36" s="78">
        <f>IF($H36-$J36&gt;0,1,0)+IF($L36-$N36&gt;0,1,0)+IF($P36-$R36&gt;0,1,0)+IF($T36-$V36&gt;0,1,0)+IF($X36-$Z36&gt;0,1,0)</f>
        <v>0</v>
      </c>
      <c r="AD36" s="79" t="s">
        <v>26</v>
      </c>
      <c r="AE36" s="80">
        <f>IF($H36-$J36&lt;0,1,0)+IF($L36-$N36&lt;0,1,0)+IF($P36-$R36&lt;0,1,0)+IF($T36-$V36&lt;0,1,0)+IF($X36-$Z36&lt;0,1,0)</f>
        <v>0</v>
      </c>
      <c r="AF36" s="70"/>
      <c r="AG36" s="81">
        <f>IF($AC36-$AE36&gt;0,1,0)</f>
        <v>0</v>
      </c>
      <c r="AH36" s="62" t="s">
        <v>26</v>
      </c>
      <c r="AI36" s="82">
        <f>IF($AC36-$AE36&lt;0,1,0)</f>
        <v>0</v>
      </c>
      <c r="AJ36" s="73"/>
      <c r="AK36" s="73"/>
      <c r="AL36" s="73"/>
      <c r="AN36" s="7"/>
      <c r="AO36" s="18"/>
    </row>
    <row r="37" spans="1:38" ht="14.25" customHeight="1" outlineLevel="1">
      <c r="A37" s="15"/>
      <c r="E37" s="73"/>
      <c r="F37" s="73"/>
      <c r="G37" s="7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85"/>
      <c r="S37" s="85"/>
      <c r="T37" s="85"/>
      <c r="U37" s="85"/>
      <c r="V37" s="73"/>
      <c r="W37" s="73"/>
      <c r="X37" s="73"/>
      <c r="Y37" s="73"/>
      <c r="Z37" s="73"/>
      <c r="AA37" s="73"/>
      <c r="AB37" s="73"/>
      <c r="AC37" s="73"/>
      <c r="AD37" s="83"/>
      <c r="AE37" s="83"/>
      <c r="AF37" s="83"/>
      <c r="AG37" s="83"/>
      <c r="AH37" s="73"/>
      <c r="AI37" s="73"/>
      <c r="AJ37" s="73"/>
      <c r="AK37" s="73"/>
      <c r="AL37" s="73"/>
    </row>
    <row r="38" spans="1:38" ht="14.25" customHeight="1" outlineLevel="1">
      <c r="A38" s="15"/>
      <c r="E38" s="73"/>
      <c r="F38" s="73"/>
      <c r="G38" s="73"/>
      <c r="H38" s="83"/>
      <c r="I38" s="83"/>
      <c r="J38" s="83"/>
      <c r="K38" s="83"/>
      <c r="L38" s="83"/>
      <c r="M38" s="83"/>
      <c r="N38" s="83"/>
      <c r="O38" s="83"/>
      <c r="P38" s="83"/>
      <c r="Q38" s="84"/>
      <c r="R38" s="85"/>
      <c r="S38" s="85"/>
      <c r="T38" s="85"/>
      <c r="U38" s="85"/>
      <c r="V38" s="73"/>
      <c r="W38" s="73"/>
      <c r="X38" s="73"/>
      <c r="Y38" s="73"/>
      <c r="Z38" s="73"/>
      <c r="AA38" s="73"/>
      <c r="AB38" s="73"/>
      <c r="AC38" s="73"/>
      <c r="AD38" s="83"/>
      <c r="AE38" s="83"/>
      <c r="AF38" s="83"/>
      <c r="AG38" s="83"/>
      <c r="AH38" s="73"/>
      <c r="AI38" s="73"/>
      <c r="AJ38" s="73"/>
      <c r="AK38" s="73"/>
      <c r="AL38" s="73"/>
    </row>
    <row r="39" spans="1:38" ht="14.25" customHeight="1" outlineLevel="1">
      <c r="A39" s="15"/>
      <c r="E39" s="73"/>
      <c r="F39" s="73"/>
      <c r="G39" s="7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85"/>
      <c r="S39" s="85"/>
      <c r="T39" s="85"/>
      <c r="U39" s="85"/>
      <c r="V39" s="73"/>
      <c r="W39" s="73"/>
      <c r="X39" s="73"/>
      <c r="Y39" s="73"/>
      <c r="Z39" s="73"/>
      <c r="AA39" s="73"/>
      <c r="AB39" s="73"/>
      <c r="AC39" s="73"/>
      <c r="AD39" s="83"/>
      <c r="AE39" s="83"/>
      <c r="AF39" s="83"/>
      <c r="AG39" s="83"/>
      <c r="AH39" s="73"/>
      <c r="AI39" s="73"/>
      <c r="AJ39" s="73"/>
      <c r="AK39" s="73"/>
      <c r="AL39" s="73"/>
    </row>
    <row r="40" spans="1:38" ht="14.25" customHeight="1" outlineLevel="1">
      <c r="A40" s="15"/>
      <c r="E40" s="73"/>
      <c r="F40" s="73"/>
      <c r="G40" s="73"/>
      <c r="H40" s="83"/>
      <c r="I40" s="83"/>
      <c r="J40" s="83"/>
      <c r="K40" s="83"/>
      <c r="L40" s="83"/>
      <c r="M40" s="83"/>
      <c r="N40" s="83"/>
      <c r="O40" s="83"/>
      <c r="P40" s="83"/>
      <c r="Q40" s="84"/>
      <c r="R40" s="85"/>
      <c r="S40" s="85"/>
      <c r="T40" s="85"/>
      <c r="U40" s="85"/>
      <c r="V40" s="73"/>
      <c r="W40" s="73"/>
      <c r="X40" s="73"/>
      <c r="Y40" s="73"/>
      <c r="Z40" s="73"/>
      <c r="AA40" s="73"/>
      <c r="AB40" s="73"/>
      <c r="AC40" s="73"/>
      <c r="AD40" s="83"/>
      <c r="AE40" s="83"/>
      <c r="AF40" s="83"/>
      <c r="AG40" s="83"/>
      <c r="AH40" s="73"/>
      <c r="AI40" s="73"/>
      <c r="AJ40" s="73"/>
      <c r="AK40" s="73"/>
      <c r="AL40" s="73"/>
    </row>
    <row r="41" spans="1:38" ht="14.25" customHeight="1" outlineLevel="1">
      <c r="A41" s="15"/>
      <c r="E41" s="73"/>
      <c r="F41" s="73"/>
      <c r="G41" s="73"/>
      <c r="H41" s="83"/>
      <c r="I41" s="83"/>
      <c r="J41" s="83"/>
      <c r="K41" s="83"/>
      <c r="L41" s="83"/>
      <c r="M41" s="83"/>
      <c r="N41" s="83"/>
      <c r="O41" s="83"/>
      <c r="P41" s="83"/>
      <c r="Q41" s="84"/>
      <c r="R41" s="85"/>
      <c r="S41" s="85"/>
      <c r="T41" s="85"/>
      <c r="U41" s="85"/>
      <c r="V41" s="73"/>
      <c r="W41" s="73"/>
      <c r="X41" s="73"/>
      <c r="Y41" s="73"/>
      <c r="Z41" s="73"/>
      <c r="AA41" s="73"/>
      <c r="AB41" s="73"/>
      <c r="AC41" s="73"/>
      <c r="AD41" s="83"/>
      <c r="AE41" s="83"/>
      <c r="AF41" s="83"/>
      <c r="AG41" s="83"/>
      <c r="AH41" s="73"/>
      <c r="AI41" s="73"/>
      <c r="AJ41" s="73"/>
      <c r="AK41" s="73"/>
      <c r="AL41" s="73"/>
    </row>
    <row r="42" spans="1:38" ht="14.25" customHeight="1" outlineLevel="1">
      <c r="A42" s="15"/>
      <c r="E42" s="73"/>
      <c r="F42" s="73"/>
      <c r="G42" s="7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 s="85"/>
      <c r="S42" s="85"/>
      <c r="T42" s="85"/>
      <c r="U42" s="85"/>
      <c r="V42" s="73"/>
      <c r="W42" s="73"/>
      <c r="X42" s="73"/>
      <c r="Y42" s="73"/>
      <c r="Z42" s="73"/>
      <c r="AA42" s="73"/>
      <c r="AB42" s="73"/>
      <c r="AC42" s="73"/>
      <c r="AD42" s="83"/>
      <c r="AE42" s="83"/>
      <c r="AF42" s="83"/>
      <c r="AG42" s="83"/>
      <c r="AH42" s="73"/>
      <c r="AI42" s="73"/>
      <c r="AJ42" s="73"/>
      <c r="AK42" s="73"/>
      <c r="AL42" s="73"/>
    </row>
    <row r="43" spans="1:38" ht="14.25" customHeight="1" outlineLevel="1">
      <c r="A43" s="15"/>
      <c r="E43" s="73"/>
      <c r="F43" s="73"/>
      <c r="G43" s="73"/>
      <c r="H43" s="83"/>
      <c r="I43" s="83"/>
      <c r="J43" s="83"/>
      <c r="K43" s="83"/>
      <c r="L43" s="83"/>
      <c r="M43" s="83"/>
      <c r="N43" s="83"/>
      <c r="O43" s="83"/>
      <c r="P43" s="83"/>
      <c r="Q43" s="84"/>
      <c r="R43" s="85"/>
      <c r="S43" s="85"/>
      <c r="T43" s="85"/>
      <c r="U43" s="85"/>
      <c r="V43" s="73"/>
      <c r="W43" s="73"/>
      <c r="X43" s="73"/>
      <c r="Y43" s="73"/>
      <c r="Z43" s="73"/>
      <c r="AA43" s="73"/>
      <c r="AB43" s="73"/>
      <c r="AC43" s="73"/>
      <c r="AD43" s="83"/>
      <c r="AE43" s="83"/>
      <c r="AF43" s="83"/>
      <c r="AG43" s="83"/>
      <c r="AH43" s="73"/>
      <c r="AI43" s="73"/>
      <c r="AJ43" s="73"/>
      <c r="AK43" s="73"/>
      <c r="AL43" s="73"/>
    </row>
    <row r="44" spans="1:38" ht="14.25" customHeight="1" outlineLevel="1">
      <c r="A44" s="15"/>
      <c r="E44" s="73"/>
      <c r="F44" s="73"/>
      <c r="G44" s="73"/>
      <c r="H44" s="83"/>
      <c r="I44" s="83"/>
      <c r="J44" s="83"/>
      <c r="K44" s="83"/>
      <c r="L44" s="83"/>
      <c r="M44" s="83"/>
      <c r="N44" s="83"/>
      <c r="O44" s="83"/>
      <c r="P44" s="83"/>
      <c r="Q44" s="84"/>
      <c r="R44" s="85"/>
      <c r="S44" s="85"/>
      <c r="T44" s="85"/>
      <c r="U44" s="85"/>
      <c r="V44" s="73"/>
      <c r="W44" s="73"/>
      <c r="X44" s="73"/>
      <c r="Y44" s="73"/>
      <c r="Z44" s="73"/>
      <c r="AA44" s="73"/>
      <c r="AB44" s="73"/>
      <c r="AC44" s="73"/>
      <c r="AD44" s="83"/>
      <c r="AE44" s="83"/>
      <c r="AF44" s="83"/>
      <c r="AG44" s="83"/>
      <c r="AH44" s="73"/>
      <c r="AI44" s="73"/>
      <c r="AJ44" s="73"/>
      <c r="AK44" s="73"/>
      <c r="AL44" s="73"/>
    </row>
    <row r="45" spans="1:38" ht="14.25" customHeight="1" outlineLevel="1">
      <c r="A45" s="15"/>
      <c r="E45" s="73"/>
      <c r="F45" s="73"/>
      <c r="G45" s="7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85"/>
      <c r="S45" s="85"/>
      <c r="T45" s="85"/>
      <c r="U45" s="85"/>
      <c r="V45" s="73"/>
      <c r="W45" s="73"/>
      <c r="X45" s="73"/>
      <c r="Y45" s="73"/>
      <c r="Z45" s="73"/>
      <c r="AA45" s="73"/>
      <c r="AB45" s="73"/>
      <c r="AC45" s="73"/>
      <c r="AD45" s="83"/>
      <c r="AE45" s="83"/>
      <c r="AF45" s="83"/>
      <c r="AG45" s="83"/>
      <c r="AH45" s="73"/>
      <c r="AI45" s="73"/>
      <c r="AJ45" s="73"/>
      <c r="AK45" s="73"/>
      <c r="AL45" s="73"/>
    </row>
    <row r="46" spans="1:38" ht="14.25" customHeight="1" outlineLevel="1">
      <c r="A46" s="15"/>
      <c r="E46" s="73"/>
      <c r="F46" s="73"/>
      <c r="G46" s="73"/>
      <c r="H46" s="83"/>
      <c r="I46" s="83"/>
      <c r="J46" s="83"/>
      <c r="K46" s="83"/>
      <c r="L46" s="83"/>
      <c r="M46" s="83"/>
      <c r="N46" s="83"/>
      <c r="O46" s="83"/>
      <c r="P46" s="83"/>
      <c r="Q46" s="84"/>
      <c r="R46" s="85"/>
      <c r="S46" s="85"/>
      <c r="T46" s="85"/>
      <c r="U46" s="85"/>
      <c r="V46" s="73"/>
      <c r="W46" s="73"/>
      <c r="X46" s="73"/>
      <c r="Y46" s="73"/>
      <c r="Z46" s="73"/>
      <c r="AA46" s="73"/>
      <c r="AB46" s="73"/>
      <c r="AC46" s="73"/>
      <c r="AD46" s="83"/>
      <c r="AE46" s="83"/>
      <c r="AF46" s="83"/>
      <c r="AG46" s="83"/>
      <c r="AH46" s="73"/>
      <c r="AI46" s="73"/>
      <c r="AJ46" s="73"/>
      <c r="AK46" s="73"/>
      <c r="AL46" s="73"/>
    </row>
    <row r="47" spans="1:38" ht="14.25" customHeight="1" outlineLevel="1">
      <c r="A47" s="15"/>
      <c r="E47" s="73"/>
      <c r="F47" s="73"/>
      <c r="G47" s="73"/>
      <c r="H47" s="83"/>
      <c r="I47" s="83"/>
      <c r="J47" s="83"/>
      <c r="K47" s="83"/>
      <c r="L47" s="83"/>
      <c r="M47" s="83"/>
      <c r="N47" s="83"/>
      <c r="O47" s="83"/>
      <c r="P47" s="83"/>
      <c r="Q47" s="84"/>
      <c r="R47" s="85"/>
      <c r="S47" s="85"/>
      <c r="T47" s="85"/>
      <c r="U47" s="85"/>
      <c r="V47" s="73"/>
      <c r="W47" s="73"/>
      <c r="X47" s="73"/>
      <c r="Y47" s="73"/>
      <c r="Z47" s="73"/>
      <c r="AA47" s="73"/>
      <c r="AB47" s="73"/>
      <c r="AC47" s="73"/>
      <c r="AD47" s="83"/>
      <c r="AE47" s="83"/>
      <c r="AF47" s="83"/>
      <c r="AG47" s="83"/>
      <c r="AH47" s="73"/>
      <c r="AI47" s="73"/>
      <c r="AJ47" s="73"/>
      <c r="AK47" s="73"/>
      <c r="AL47" s="73"/>
    </row>
    <row r="48" spans="5:38" ht="14.25" customHeight="1"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</row>
    <row r="49" spans="3:35" ht="20.25">
      <c r="C49" s="8" t="s">
        <v>73</v>
      </c>
      <c r="AE49" s="19" t="s">
        <v>27</v>
      </c>
      <c r="AF49" s="19"/>
      <c r="AG49" s="19"/>
      <c r="AH49" s="19"/>
      <c r="AI49" s="19"/>
    </row>
    <row r="50" spans="3:38" ht="14.25" customHeight="1">
      <c r="C50" s="10"/>
      <c r="AE50" s="1" t="s">
        <v>3</v>
      </c>
      <c r="AJ50" s="25" t="s">
        <v>4</v>
      </c>
      <c r="AK50" s="25" t="s">
        <v>5</v>
      </c>
      <c r="AL50" s="25" t="s">
        <v>6</v>
      </c>
    </row>
    <row r="51" spans="3:38" ht="14.25" customHeight="1">
      <c r="C51" s="9"/>
      <c r="AE51" s="1" t="s">
        <v>7</v>
      </c>
      <c r="AJ51" s="25" t="s">
        <v>8</v>
      </c>
      <c r="AK51" s="25" t="s">
        <v>9</v>
      </c>
      <c r="AL51" s="25" t="s">
        <v>10</v>
      </c>
    </row>
    <row r="52" spans="3:38" ht="15.75">
      <c r="C52" s="125" t="s">
        <v>153</v>
      </c>
      <c r="AE52" s="1" t="s">
        <v>11</v>
      </c>
      <c r="AJ52" s="25" t="s">
        <v>12</v>
      </c>
      <c r="AK52" s="25" t="s">
        <v>13</v>
      </c>
      <c r="AL52" s="25" t="s">
        <v>14</v>
      </c>
    </row>
    <row r="53" spans="3:38" ht="14.25" customHeight="1">
      <c r="C53" s="9"/>
      <c r="AE53" s="1" t="s">
        <v>15</v>
      </c>
      <c r="AJ53" s="25" t="s">
        <v>16</v>
      </c>
      <c r="AK53" s="25" t="s">
        <v>17</v>
      </c>
      <c r="AL53" s="25" t="s">
        <v>18</v>
      </c>
    </row>
    <row r="54" spans="3:38" ht="15.75">
      <c r="C54" s="125" t="s">
        <v>43</v>
      </c>
      <c r="AE54" s="1" t="s">
        <v>19</v>
      </c>
      <c r="AJ54" s="25" t="s">
        <v>20</v>
      </c>
      <c r="AK54" s="25" t="s">
        <v>21</v>
      </c>
      <c r="AL54" s="25" t="s">
        <v>22</v>
      </c>
    </row>
    <row r="55" ht="14.25" customHeight="1">
      <c r="C55" s="9"/>
    </row>
    <row r="56" spans="3:5" ht="14.25" customHeight="1">
      <c r="C56" s="88" t="s">
        <v>36</v>
      </c>
      <c r="D56" s="28"/>
      <c r="E56" s="28"/>
    </row>
    <row r="57" spans="3:38" ht="14.25" customHeight="1">
      <c r="C57" s="12"/>
      <c r="D57" s="13"/>
      <c r="E57" s="14"/>
      <c r="F57" s="157">
        <v>1</v>
      </c>
      <c r="G57" s="158"/>
      <c r="H57" s="158"/>
      <c r="I57" s="158"/>
      <c r="J57" s="159"/>
      <c r="K57" s="157">
        <v>2</v>
      </c>
      <c r="L57" s="160"/>
      <c r="M57" s="160"/>
      <c r="N57" s="160"/>
      <c r="O57" s="161"/>
      <c r="P57" s="157">
        <v>3</v>
      </c>
      <c r="Q57" s="160"/>
      <c r="R57" s="160"/>
      <c r="S57" s="160"/>
      <c r="T57" s="161"/>
      <c r="U57" s="157">
        <v>4</v>
      </c>
      <c r="V57" s="160"/>
      <c r="W57" s="160"/>
      <c r="X57" s="160"/>
      <c r="Y57" s="161"/>
      <c r="Z57" s="157">
        <v>5</v>
      </c>
      <c r="AA57" s="160"/>
      <c r="AB57" s="160"/>
      <c r="AC57" s="160"/>
      <c r="AD57" s="161"/>
      <c r="AE57" s="157">
        <v>6</v>
      </c>
      <c r="AF57" s="160"/>
      <c r="AG57" s="160"/>
      <c r="AH57" s="160"/>
      <c r="AI57" s="161"/>
      <c r="AJ57" s="26" t="s">
        <v>0</v>
      </c>
      <c r="AK57" s="26" t="s">
        <v>1</v>
      </c>
      <c r="AL57" s="26" t="s">
        <v>2</v>
      </c>
    </row>
    <row r="58" spans="2:38" ht="14.25" customHeight="1">
      <c r="B58" s="20">
        <v>36</v>
      </c>
      <c r="C58" s="27">
        <v>1</v>
      </c>
      <c r="D58" s="31">
        <v>2</v>
      </c>
      <c r="E58" s="14" t="str">
        <f>IF(B58=0,"",INDEX(Nimet!$A$2:$D$251,B58,4))</f>
        <v>Roope Kantola, TuKa</v>
      </c>
      <c r="F58" s="162"/>
      <c r="G58" s="163"/>
      <c r="H58" s="163"/>
      <c r="I58" s="163"/>
      <c r="J58" s="164"/>
      <c r="K58" s="165" t="str">
        <f>CONCATENATE(AC82,"-",AE82)</f>
        <v>3-0</v>
      </c>
      <c r="L58" s="166"/>
      <c r="M58" s="166"/>
      <c r="N58" s="166"/>
      <c r="O58" s="167"/>
      <c r="P58" s="165" t="str">
        <f>CONCATENATE(AC74,"-",AE74)</f>
        <v>3-0</v>
      </c>
      <c r="Q58" s="166"/>
      <c r="R58" s="166"/>
      <c r="S58" s="166"/>
      <c r="T58" s="167"/>
      <c r="U58" s="165" t="str">
        <f>CONCATENATE(AC70,"-",AE70)</f>
        <v>3-2</v>
      </c>
      <c r="V58" s="166"/>
      <c r="W58" s="166"/>
      <c r="X58" s="166"/>
      <c r="Y58" s="167"/>
      <c r="Z58" s="165" t="str">
        <f>CONCATENATE(AC66,"-",AE66)</f>
        <v>3-0</v>
      </c>
      <c r="AA58" s="166"/>
      <c r="AB58" s="166"/>
      <c r="AC58" s="166"/>
      <c r="AD58" s="167"/>
      <c r="AE58" s="165" t="str">
        <f>CONCATENATE(AC78,"-",AE78)</f>
        <v>0-0</v>
      </c>
      <c r="AF58" s="166"/>
      <c r="AG58" s="166"/>
      <c r="AH58" s="166"/>
      <c r="AI58" s="167"/>
      <c r="AJ58" s="26" t="str">
        <f>CONCATENATE(AG66+AG70+AG74+AG78+AG82,"-",AI66+AI70+AI74+AI78+AI82)</f>
        <v>4-0</v>
      </c>
      <c r="AK58" s="26" t="str">
        <f>CONCATENATE(AC66+AC70+AC74+AC78+AC82,"-",AE66+AE70+AE74+AE78+AE82)</f>
        <v>12-2</v>
      </c>
      <c r="AL58" s="63">
        <v>1</v>
      </c>
    </row>
    <row r="59" spans="2:38" ht="14.25" customHeight="1">
      <c r="B59" s="20">
        <v>29</v>
      </c>
      <c r="C59" s="27">
        <v>2</v>
      </c>
      <c r="D59" s="31">
        <v>15</v>
      </c>
      <c r="E59" s="14" t="str">
        <f>IF(B59=0,"",INDEX(Nimet!$A$2:$D$251,B59,4))</f>
        <v>Sampo Hallapää, PT Espoo</v>
      </c>
      <c r="F59" s="165" t="str">
        <f>CONCATENATE(AE82,"-",AC82)</f>
        <v>0-3</v>
      </c>
      <c r="G59" s="166"/>
      <c r="H59" s="166"/>
      <c r="I59" s="166"/>
      <c r="J59" s="167"/>
      <c r="K59" s="162"/>
      <c r="L59" s="163"/>
      <c r="M59" s="163"/>
      <c r="N59" s="163"/>
      <c r="O59" s="164"/>
      <c r="P59" s="165" t="str">
        <f>CONCATENATE(AC79,"-",AE79)</f>
        <v>1-3</v>
      </c>
      <c r="Q59" s="166"/>
      <c r="R59" s="166"/>
      <c r="S59" s="166"/>
      <c r="T59" s="167"/>
      <c r="U59" s="165" t="str">
        <f>CONCATENATE(AC67,"-",AE67)</f>
        <v>3-1</v>
      </c>
      <c r="V59" s="166"/>
      <c r="W59" s="166"/>
      <c r="X59" s="166"/>
      <c r="Y59" s="167"/>
      <c r="Z59" s="165" t="str">
        <f>CONCATENATE(AC75,"-",AE75)</f>
        <v>3-0</v>
      </c>
      <c r="AA59" s="166"/>
      <c r="AB59" s="166"/>
      <c r="AC59" s="166"/>
      <c r="AD59" s="167"/>
      <c r="AE59" s="165" t="str">
        <f>CONCATENATE(AC71,"-",AE71)</f>
        <v>0-0</v>
      </c>
      <c r="AF59" s="158"/>
      <c r="AG59" s="158"/>
      <c r="AH59" s="158"/>
      <c r="AI59" s="159"/>
      <c r="AJ59" s="11" t="str">
        <f>CONCATENATE(AG67+AG71+AG75+AG79+AI82,"-",AI67+AI71+AI75+AI79+AG82)</f>
        <v>2-2</v>
      </c>
      <c r="AK59" s="26" t="str">
        <f>CONCATENATE(AC67+AC71+AC75+AC79+AE82,"-",AE67+AE71+AE75+AE79+AC82)</f>
        <v>7-7</v>
      </c>
      <c r="AL59" s="63">
        <v>3</v>
      </c>
    </row>
    <row r="60" spans="2:38" ht="14.25" customHeight="1">
      <c r="B60" s="20">
        <v>43</v>
      </c>
      <c r="C60" s="27">
        <v>3</v>
      </c>
      <c r="D60" s="31">
        <v>19</v>
      </c>
      <c r="E60" s="14" t="str">
        <f>IF(B60=0,"",INDEX(Nimet!$A$2:$D$251,B60,4))</f>
        <v>Mikael Aikio, SeSi</v>
      </c>
      <c r="F60" s="165" t="str">
        <f>CONCATENATE(AE74,"-",AC74)</f>
        <v>0-3</v>
      </c>
      <c r="G60" s="166"/>
      <c r="H60" s="166"/>
      <c r="I60" s="166"/>
      <c r="J60" s="167"/>
      <c r="K60" s="165" t="str">
        <f>CONCATENATE(AE79,"-",AC79)</f>
        <v>3-1</v>
      </c>
      <c r="L60" s="166"/>
      <c r="M60" s="166"/>
      <c r="N60" s="166"/>
      <c r="O60" s="167"/>
      <c r="P60" s="162"/>
      <c r="Q60" s="163"/>
      <c r="R60" s="163"/>
      <c r="S60" s="163"/>
      <c r="T60" s="164"/>
      <c r="U60" s="165" t="str">
        <f>CONCATENATE(AC83,"-",AE83)</f>
        <v>1-3</v>
      </c>
      <c r="V60" s="166"/>
      <c r="W60" s="166"/>
      <c r="X60" s="166"/>
      <c r="Y60" s="167"/>
      <c r="Z60" s="165" t="str">
        <f>CONCATENATE(AC72,"-",AE72)</f>
        <v>3-0</v>
      </c>
      <c r="AA60" s="166"/>
      <c r="AB60" s="166"/>
      <c r="AC60" s="166"/>
      <c r="AD60" s="167"/>
      <c r="AE60" s="165" t="str">
        <f>CONCATENATE(AC68,"-",AE68)</f>
        <v>0-0</v>
      </c>
      <c r="AF60" s="166"/>
      <c r="AG60" s="166"/>
      <c r="AH60" s="166"/>
      <c r="AI60" s="167"/>
      <c r="AJ60" s="26" t="str">
        <f>CONCATENATE(AG68+AG72+AI74+AI79+AG83,"-",AI68+AI72+AG74+AG79+AI83)</f>
        <v>2-2</v>
      </c>
      <c r="AK60" s="26" t="str">
        <f>CONCATENATE(AC68+AC72+AE74+AE79+AC83,"-",AE68+AE72+AC74+AC79+AE83)</f>
        <v>7-7</v>
      </c>
      <c r="AL60" s="63">
        <v>3</v>
      </c>
    </row>
    <row r="61" spans="2:38" ht="14.25" customHeight="1">
      <c r="B61" s="20">
        <v>16</v>
      </c>
      <c r="C61" s="27">
        <v>4</v>
      </c>
      <c r="D61" s="31"/>
      <c r="E61" s="14" t="str">
        <f>IF(B61=0,"",INDEX(Nimet!$A$2:$D$251,B61,4))</f>
        <v>Iiro Tennilä, PT 75</v>
      </c>
      <c r="F61" s="165" t="str">
        <f>CONCATENATE(AE70,"-",AC70)</f>
        <v>2-3</v>
      </c>
      <c r="G61" s="166"/>
      <c r="H61" s="166"/>
      <c r="I61" s="166"/>
      <c r="J61" s="167"/>
      <c r="K61" s="165" t="str">
        <f>CONCATENATE(AE67,"-",AC67)</f>
        <v>1-3</v>
      </c>
      <c r="L61" s="166"/>
      <c r="M61" s="166"/>
      <c r="N61" s="166"/>
      <c r="O61" s="167"/>
      <c r="P61" s="165" t="str">
        <f>CONCATENATE(AE83,"-",AC83)</f>
        <v>3-1</v>
      </c>
      <c r="Q61" s="166"/>
      <c r="R61" s="166"/>
      <c r="S61" s="166"/>
      <c r="T61" s="167"/>
      <c r="U61" s="162"/>
      <c r="V61" s="163"/>
      <c r="W61" s="163"/>
      <c r="X61" s="163"/>
      <c r="Y61" s="164"/>
      <c r="Z61" s="165" t="str">
        <f>CONCATENATE(AC80,"-",AE80)</f>
        <v>3-0</v>
      </c>
      <c r="AA61" s="166"/>
      <c r="AB61" s="166"/>
      <c r="AC61" s="166"/>
      <c r="AD61" s="167"/>
      <c r="AE61" s="165" t="str">
        <f>CONCATENATE(AC76,"-",AE76)</f>
        <v>0-0</v>
      </c>
      <c r="AF61" s="166"/>
      <c r="AG61" s="166"/>
      <c r="AH61" s="166"/>
      <c r="AI61" s="167"/>
      <c r="AJ61" s="26" t="str">
        <f>CONCATENATE(AI67+AI70+AG76+AG80+AI83,"-",AG67+AG70+AI76+AI80+AG83)</f>
        <v>2-2</v>
      </c>
      <c r="AK61" s="26" t="str">
        <f>CONCATENATE(AE67+AE70+AC76+AC80+AE83,"-",AC67+AC70+AE76+AE80+AC83)</f>
        <v>9-7</v>
      </c>
      <c r="AL61" s="63">
        <v>2</v>
      </c>
    </row>
    <row r="62" spans="2:38" ht="14.25" customHeight="1">
      <c r="B62" s="20">
        <v>52</v>
      </c>
      <c r="C62" s="27">
        <v>5</v>
      </c>
      <c r="D62" s="31"/>
      <c r="E62" s="14" t="str">
        <f>IF(B62=0,"",INDEX(Nimet!$A$2:$D$251,B62,4))</f>
        <v>Dani Lahtinen, MBF</v>
      </c>
      <c r="F62" s="165" t="str">
        <f>CONCATENATE(AE66,"-",AC66)</f>
        <v>0-3</v>
      </c>
      <c r="G62" s="166"/>
      <c r="H62" s="166"/>
      <c r="I62" s="166"/>
      <c r="J62" s="167"/>
      <c r="K62" s="165" t="str">
        <f>CONCATENATE(AE75,"-",AC75)</f>
        <v>0-3</v>
      </c>
      <c r="L62" s="166"/>
      <c r="M62" s="166"/>
      <c r="N62" s="166"/>
      <c r="O62" s="167"/>
      <c r="P62" s="165" t="str">
        <f>CONCATENATE(AE72,"-",AC72)</f>
        <v>0-3</v>
      </c>
      <c r="Q62" s="166"/>
      <c r="R62" s="166"/>
      <c r="S62" s="166"/>
      <c r="T62" s="167"/>
      <c r="U62" s="165" t="str">
        <f>CONCATENATE(AE80,"-",AC80)</f>
        <v>0-3</v>
      </c>
      <c r="V62" s="166"/>
      <c r="W62" s="166"/>
      <c r="X62" s="166"/>
      <c r="Y62" s="167"/>
      <c r="Z62" s="162"/>
      <c r="AA62" s="163"/>
      <c r="AB62" s="163"/>
      <c r="AC62" s="163"/>
      <c r="AD62" s="164"/>
      <c r="AE62" s="165" t="str">
        <f>CONCATENATE(AC84,"-",AE84)</f>
        <v>0-0</v>
      </c>
      <c r="AF62" s="166"/>
      <c r="AG62" s="166"/>
      <c r="AH62" s="166"/>
      <c r="AI62" s="167"/>
      <c r="AJ62" s="26" t="str">
        <f>CONCATENATE(AI66+AI72+AI75+AI80+AG84,"-",AG66+AG72+AG75+AG80+AI84)</f>
        <v>0-4</v>
      </c>
      <c r="AK62" s="26" t="str">
        <f>CONCATENATE(AE66+AE72+AE75+AE80+AC84,"-",AC66+AC72+AC75+AC80+AE84)</f>
        <v>0-12</v>
      </c>
      <c r="AL62" s="63">
        <v>4</v>
      </c>
    </row>
    <row r="63" spans="2:38" ht="14.25" customHeight="1">
      <c r="B63" s="20"/>
      <c r="C63" s="27">
        <v>6</v>
      </c>
      <c r="D63" s="31"/>
      <c r="E63" s="14">
        <f>IF(B63=0,"",INDEX(Nimet!$A$2:$D$251,B63,4))</f>
      </c>
      <c r="F63" s="165" t="str">
        <f>CONCATENATE(AE78,"-",AC78)</f>
        <v>0-0</v>
      </c>
      <c r="G63" s="166"/>
      <c r="H63" s="166"/>
      <c r="I63" s="166"/>
      <c r="J63" s="167"/>
      <c r="K63" s="165" t="str">
        <f>CONCATENATE(AE71,"-",AC71)</f>
        <v>0-0</v>
      </c>
      <c r="L63" s="166"/>
      <c r="M63" s="166"/>
      <c r="N63" s="166"/>
      <c r="O63" s="167"/>
      <c r="P63" s="165" t="str">
        <f>CONCATENATE(AE68,"-",AC68)</f>
        <v>0-0</v>
      </c>
      <c r="Q63" s="166"/>
      <c r="R63" s="166"/>
      <c r="S63" s="166"/>
      <c r="T63" s="167"/>
      <c r="U63" s="165" t="str">
        <f>CONCATENATE(AE76,"-",AC76)</f>
        <v>0-0</v>
      </c>
      <c r="V63" s="166"/>
      <c r="W63" s="166"/>
      <c r="X63" s="166"/>
      <c r="Y63" s="167"/>
      <c r="Z63" s="165" t="str">
        <f>CONCATENATE(AE84,"-",AC84)</f>
        <v>0-0</v>
      </c>
      <c r="AA63" s="166"/>
      <c r="AB63" s="166"/>
      <c r="AC63" s="166"/>
      <c r="AD63" s="167"/>
      <c r="AE63" s="162"/>
      <c r="AF63" s="163"/>
      <c r="AG63" s="163"/>
      <c r="AH63" s="163"/>
      <c r="AI63" s="164"/>
      <c r="AJ63" s="26" t="str">
        <f>CONCATENATE(AI68+AI71+AI76+AI78+AI84,"-",AG68+AG71+AG76+AG78+AG84)</f>
        <v>0-0</v>
      </c>
      <c r="AK63" s="26" t="str">
        <f>CONCATENATE(AE68+AE71+AE76+AE78+AE84,"-",AC68+AC71+AC76+AC78+AC84)</f>
        <v>0-0</v>
      </c>
      <c r="AL63" s="63"/>
    </row>
    <row r="64" spans="2:38" ht="14.25" customHeight="1">
      <c r="B64" s="16"/>
      <c r="C64" s="3"/>
      <c r="D64" s="3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84"/>
      <c r="AK64" s="90"/>
      <c r="AL64" s="90"/>
    </row>
    <row r="65" spans="3:38" ht="14.25" customHeight="1">
      <c r="C65" s="19" t="s">
        <v>27</v>
      </c>
      <c r="E65" s="73"/>
      <c r="F65" s="73"/>
      <c r="G65" s="73"/>
      <c r="H65" s="91"/>
      <c r="I65" s="92">
        <v>1</v>
      </c>
      <c r="J65" s="93"/>
      <c r="K65" s="94"/>
      <c r="L65" s="95"/>
      <c r="M65" s="96">
        <v>2</v>
      </c>
      <c r="N65" s="97"/>
      <c r="O65" s="94"/>
      <c r="P65" s="95"/>
      <c r="Q65" s="96">
        <v>3</v>
      </c>
      <c r="R65" s="98"/>
      <c r="S65" s="73"/>
      <c r="T65" s="99"/>
      <c r="U65" s="100">
        <v>4</v>
      </c>
      <c r="V65" s="98"/>
      <c r="W65" s="73"/>
      <c r="X65" s="99"/>
      <c r="Y65" s="100">
        <v>5</v>
      </c>
      <c r="Z65" s="98"/>
      <c r="AA65" s="89"/>
      <c r="AB65" s="89"/>
      <c r="AC65" s="99"/>
      <c r="AD65" s="101" t="s">
        <v>33</v>
      </c>
      <c r="AE65" s="98"/>
      <c r="AF65" s="94"/>
      <c r="AG65" s="95"/>
      <c r="AH65" s="102" t="s">
        <v>34</v>
      </c>
      <c r="AI65" s="103"/>
      <c r="AJ65" s="73"/>
      <c r="AK65" s="73"/>
      <c r="AL65" s="104"/>
    </row>
    <row r="66" spans="1:38" ht="14.25" customHeight="1">
      <c r="A66" s="15" t="s">
        <v>4</v>
      </c>
      <c r="C66" s="1" t="str">
        <f>CONCATENATE(E58,"  -  ",E62)</f>
        <v>Roope Kantola, TuKa  -  Dani Lahtinen, MBF</v>
      </c>
      <c r="E66" s="73"/>
      <c r="F66" s="73"/>
      <c r="G66" s="73"/>
      <c r="H66" s="86">
        <v>11</v>
      </c>
      <c r="I66" s="74" t="s">
        <v>26</v>
      </c>
      <c r="J66" s="87">
        <v>6</v>
      </c>
      <c r="K66" s="65"/>
      <c r="L66" s="58">
        <v>11</v>
      </c>
      <c r="M66" s="64" t="s">
        <v>26</v>
      </c>
      <c r="N66" s="59">
        <v>2</v>
      </c>
      <c r="O66" s="65"/>
      <c r="P66" s="58">
        <v>11</v>
      </c>
      <c r="Q66" s="64" t="s">
        <v>26</v>
      </c>
      <c r="R66" s="59">
        <v>5</v>
      </c>
      <c r="S66" s="66"/>
      <c r="T66" s="58"/>
      <c r="U66" s="64" t="s">
        <v>26</v>
      </c>
      <c r="V66" s="59"/>
      <c r="W66" s="66"/>
      <c r="X66" s="58"/>
      <c r="Y66" s="64" t="s">
        <v>26</v>
      </c>
      <c r="Z66" s="59"/>
      <c r="AA66" s="65"/>
      <c r="AB66" s="65"/>
      <c r="AC66" s="67">
        <f>IF($H66-$J66&gt;0,1,0)+IF($L66-$N66&gt;0,1,0)+IF($P66-$R66&gt;0,1,0)+IF($T66-$V66&gt;0,1,0)+IF($X66-$Z66&gt;0,1,0)</f>
        <v>3</v>
      </c>
      <c r="AD66" s="68" t="s">
        <v>26</v>
      </c>
      <c r="AE66" s="69">
        <f>IF($H66-$J66&lt;0,1,0)+IF($L66-$N66&lt;0,1,0)+IF($P66-$R66&lt;0,1,0)+IF($T66-$V66&lt;0,1,0)+IF($X66-$Z66&lt;0,1,0)</f>
        <v>0</v>
      </c>
      <c r="AF66" s="70"/>
      <c r="AG66" s="71">
        <f>IF($AC66-$AE66&gt;0,1,0)</f>
        <v>1</v>
      </c>
      <c r="AH66" s="60" t="s">
        <v>26</v>
      </c>
      <c r="AI66" s="72">
        <f>IF($AC66-$AE66&lt;0,1,0)</f>
        <v>0</v>
      </c>
      <c r="AJ66" s="73"/>
      <c r="AK66" s="73"/>
      <c r="AL66" s="73"/>
    </row>
    <row r="67" spans="1:38" ht="14.25" customHeight="1">
      <c r="A67" s="15" t="s">
        <v>5</v>
      </c>
      <c r="C67" s="1" t="str">
        <f>CONCATENATE(E59,"  -  ",E61)</f>
        <v>Sampo Hallapää, PT Espoo  -  Iiro Tennilä, PT 75</v>
      </c>
      <c r="E67" s="73"/>
      <c r="F67" s="73"/>
      <c r="G67" s="73"/>
      <c r="H67" s="86">
        <v>11</v>
      </c>
      <c r="I67" s="74" t="s">
        <v>26</v>
      </c>
      <c r="J67" s="87">
        <v>9</v>
      </c>
      <c r="K67" s="65"/>
      <c r="L67" s="58">
        <v>5</v>
      </c>
      <c r="M67" s="64" t="s">
        <v>26</v>
      </c>
      <c r="N67" s="59">
        <v>11</v>
      </c>
      <c r="O67" s="65"/>
      <c r="P67" s="58">
        <v>13</v>
      </c>
      <c r="Q67" s="64" t="s">
        <v>26</v>
      </c>
      <c r="R67" s="59">
        <v>11</v>
      </c>
      <c r="S67" s="66"/>
      <c r="T67" s="58">
        <v>11</v>
      </c>
      <c r="U67" s="64" t="s">
        <v>26</v>
      </c>
      <c r="V67" s="59">
        <v>7</v>
      </c>
      <c r="W67" s="66"/>
      <c r="X67" s="58"/>
      <c r="Y67" s="64" t="s">
        <v>26</v>
      </c>
      <c r="Z67" s="59"/>
      <c r="AA67" s="65"/>
      <c r="AB67" s="65"/>
      <c r="AC67" s="67">
        <f>IF($H67-$J67&gt;0,1,0)+IF($L67-$N67&gt;0,1,0)+IF($P67-$R67&gt;0,1,0)+IF($T67-$V67&gt;0,1,0)+IF($X67-$Z67&gt;0,1,0)</f>
        <v>3</v>
      </c>
      <c r="AD67" s="68" t="s">
        <v>26</v>
      </c>
      <c r="AE67" s="69">
        <f>IF($H67-$J67&lt;0,1,0)+IF($L67-$N67&lt;0,1,0)+IF($P67-$R67&lt;0,1,0)+IF($T67-$V67&lt;0,1,0)+IF($X67-$Z67&lt;0,1,0)</f>
        <v>1</v>
      </c>
      <c r="AF67" s="70"/>
      <c r="AG67" s="71">
        <f>IF($AC67-$AE67&gt;0,1,0)</f>
        <v>1</v>
      </c>
      <c r="AH67" s="60" t="s">
        <v>26</v>
      </c>
      <c r="AI67" s="72">
        <f>IF($AC67-$AE67&lt;0,1,0)</f>
        <v>0</v>
      </c>
      <c r="AJ67" s="73"/>
      <c r="AK67" s="73"/>
      <c r="AL67" s="73"/>
    </row>
    <row r="68" spans="1:38" ht="14.25" customHeight="1">
      <c r="A68" s="15" t="s">
        <v>6</v>
      </c>
      <c r="C68" s="1" t="str">
        <f>CONCATENATE(E60,"  -  ",E63)</f>
        <v>Mikael Aikio, SeSi  -  </v>
      </c>
      <c r="E68" s="73"/>
      <c r="F68" s="73"/>
      <c r="G68" s="73"/>
      <c r="H68" s="86"/>
      <c r="I68" s="74" t="s">
        <v>26</v>
      </c>
      <c r="J68" s="87"/>
      <c r="K68" s="65"/>
      <c r="L68" s="58"/>
      <c r="M68" s="64" t="s">
        <v>26</v>
      </c>
      <c r="N68" s="59"/>
      <c r="O68" s="65"/>
      <c r="P68" s="58"/>
      <c r="Q68" s="64" t="s">
        <v>26</v>
      </c>
      <c r="R68" s="59"/>
      <c r="S68" s="66"/>
      <c r="T68" s="58"/>
      <c r="U68" s="64" t="s">
        <v>26</v>
      </c>
      <c r="V68" s="59"/>
      <c r="W68" s="66"/>
      <c r="X68" s="58"/>
      <c r="Y68" s="64" t="s">
        <v>26</v>
      </c>
      <c r="Z68" s="59"/>
      <c r="AA68" s="65"/>
      <c r="AB68" s="65"/>
      <c r="AC68" s="67">
        <f>IF($H68-$J68&gt;0,1,0)+IF($L68-$N68&gt;0,1,0)+IF($P68-$R68&gt;0,1,0)+IF($T68-$V68&gt;0,1,0)+IF($X68-$Z68&gt;0,1,0)</f>
        <v>0</v>
      </c>
      <c r="AD68" s="68" t="s">
        <v>26</v>
      </c>
      <c r="AE68" s="69">
        <f>IF($H68-$J68&lt;0,1,0)+IF($L68-$N68&lt;0,1,0)+IF($P68-$R68&lt;0,1,0)+IF($T68-$V68&lt;0,1,0)+IF($X68-$Z68&lt;0,1,0)</f>
        <v>0</v>
      </c>
      <c r="AF68" s="70"/>
      <c r="AG68" s="71">
        <f>IF($AC68-$AE68&gt;0,1,0)</f>
        <v>0</v>
      </c>
      <c r="AH68" s="60" t="s">
        <v>26</v>
      </c>
      <c r="AI68" s="72">
        <f>IF($AC68-$AE68&lt;0,1,0)</f>
        <v>0</v>
      </c>
      <c r="AJ68" s="73"/>
      <c r="AK68" s="73"/>
      <c r="AL68" s="73"/>
    </row>
    <row r="69" spans="1:38" ht="14.25" customHeight="1">
      <c r="A69" s="15"/>
      <c r="E69" s="73"/>
      <c r="F69" s="73"/>
      <c r="G69" s="73"/>
      <c r="H69" s="75"/>
      <c r="I69" s="76"/>
      <c r="J69" s="77"/>
      <c r="K69" s="65"/>
      <c r="L69" s="75"/>
      <c r="M69" s="76"/>
      <c r="N69" s="77"/>
      <c r="O69" s="65"/>
      <c r="P69" s="75"/>
      <c r="Q69" s="76"/>
      <c r="R69" s="77"/>
      <c r="S69" s="66"/>
      <c r="T69" s="75"/>
      <c r="U69" s="76"/>
      <c r="V69" s="77"/>
      <c r="W69" s="66"/>
      <c r="X69" s="75"/>
      <c r="Y69" s="76"/>
      <c r="Z69" s="77"/>
      <c r="AA69" s="65"/>
      <c r="AB69" s="65"/>
      <c r="AC69" s="67"/>
      <c r="AD69" s="68"/>
      <c r="AE69" s="69"/>
      <c r="AF69" s="70"/>
      <c r="AG69" s="71"/>
      <c r="AH69" s="61"/>
      <c r="AI69" s="72"/>
      <c r="AJ69" s="73"/>
      <c r="AK69" s="73"/>
      <c r="AL69" s="73"/>
    </row>
    <row r="70" spans="1:38" ht="14.25" customHeight="1">
      <c r="A70" s="15" t="s">
        <v>8</v>
      </c>
      <c r="C70" s="1" t="str">
        <f>CONCATENATE(E58,"  -  ",E61)</f>
        <v>Roope Kantola, TuKa  -  Iiro Tennilä, PT 75</v>
      </c>
      <c r="E70" s="73"/>
      <c r="F70" s="73"/>
      <c r="G70" s="73"/>
      <c r="H70" s="58">
        <v>8</v>
      </c>
      <c r="I70" s="64" t="s">
        <v>26</v>
      </c>
      <c r="J70" s="59">
        <v>11</v>
      </c>
      <c r="K70" s="65"/>
      <c r="L70" s="58">
        <v>8</v>
      </c>
      <c r="M70" s="64" t="s">
        <v>26</v>
      </c>
      <c r="N70" s="59">
        <v>11</v>
      </c>
      <c r="O70" s="65"/>
      <c r="P70" s="58">
        <v>11</v>
      </c>
      <c r="Q70" s="64" t="s">
        <v>26</v>
      </c>
      <c r="R70" s="59">
        <v>7</v>
      </c>
      <c r="S70" s="66"/>
      <c r="T70" s="58">
        <v>11</v>
      </c>
      <c r="U70" s="64" t="s">
        <v>26</v>
      </c>
      <c r="V70" s="59">
        <v>7</v>
      </c>
      <c r="W70" s="66"/>
      <c r="X70" s="58">
        <v>11</v>
      </c>
      <c r="Y70" s="64" t="s">
        <v>26</v>
      </c>
      <c r="Z70" s="59">
        <v>7</v>
      </c>
      <c r="AA70" s="65"/>
      <c r="AB70" s="65"/>
      <c r="AC70" s="67">
        <f>IF($H70-$J70&gt;0,1,0)+IF($L70-$N70&gt;0,1,0)+IF($P70-$R70&gt;0,1,0)+IF($T70-$V70&gt;0,1,0)+IF($X70-$Z70&gt;0,1,0)</f>
        <v>3</v>
      </c>
      <c r="AD70" s="68" t="s">
        <v>26</v>
      </c>
      <c r="AE70" s="69">
        <f>IF($H70-$J70&lt;0,1,0)+IF($L70-$N70&lt;0,1,0)+IF($P70-$R70&lt;0,1,0)+IF($T70-$V70&lt;0,1,0)+IF($X70-$Z70&lt;0,1,0)</f>
        <v>2</v>
      </c>
      <c r="AF70" s="70"/>
      <c r="AG70" s="71">
        <f>IF($AC70-$AE70&gt;0,1,0)</f>
        <v>1</v>
      </c>
      <c r="AH70" s="60" t="s">
        <v>26</v>
      </c>
      <c r="AI70" s="72">
        <f>IF($AC70-$AE70&lt;0,1,0)</f>
        <v>0</v>
      </c>
      <c r="AJ70" s="73"/>
      <c r="AK70" s="73"/>
      <c r="AL70" s="73"/>
    </row>
    <row r="71" spans="1:38" ht="14.25" customHeight="1">
      <c r="A71" s="15" t="s">
        <v>9</v>
      </c>
      <c r="C71" s="1" t="str">
        <f>CONCATENATE(E59,"  -  ",E63)</f>
        <v>Sampo Hallapää, PT Espoo  -  </v>
      </c>
      <c r="E71" s="73"/>
      <c r="F71" s="73"/>
      <c r="G71" s="73"/>
      <c r="H71" s="58"/>
      <c r="I71" s="64" t="s">
        <v>26</v>
      </c>
      <c r="J71" s="59"/>
      <c r="K71" s="65"/>
      <c r="L71" s="58"/>
      <c r="M71" s="64" t="s">
        <v>26</v>
      </c>
      <c r="N71" s="59"/>
      <c r="O71" s="65"/>
      <c r="P71" s="58"/>
      <c r="Q71" s="64" t="s">
        <v>26</v>
      </c>
      <c r="R71" s="59"/>
      <c r="S71" s="66"/>
      <c r="T71" s="58"/>
      <c r="U71" s="64" t="s">
        <v>26</v>
      </c>
      <c r="V71" s="59"/>
      <c r="W71" s="66"/>
      <c r="X71" s="58"/>
      <c r="Y71" s="64" t="s">
        <v>26</v>
      </c>
      <c r="Z71" s="59"/>
      <c r="AA71" s="65"/>
      <c r="AB71" s="65"/>
      <c r="AC71" s="67">
        <f>IF($H71-$J71&gt;0,1,0)+IF($L71-$N71&gt;0,1,0)+IF($P71-$R71&gt;0,1,0)+IF($T71-$V71&gt;0,1,0)+IF($X71-$Z71&gt;0,1,0)</f>
        <v>0</v>
      </c>
      <c r="AD71" s="68" t="s">
        <v>26</v>
      </c>
      <c r="AE71" s="69">
        <f>IF($H71-$J71&lt;0,1,0)+IF($L71-$N71&lt;0,1,0)+IF($P71-$R71&lt;0,1,0)+IF($T71-$V71&lt;0,1,0)+IF($X71-$Z71&lt;0,1,0)</f>
        <v>0</v>
      </c>
      <c r="AF71" s="70"/>
      <c r="AG71" s="71">
        <f>IF($AC71-$AE71&gt;0,1,0)</f>
        <v>0</v>
      </c>
      <c r="AH71" s="60" t="s">
        <v>26</v>
      </c>
      <c r="AI71" s="72">
        <f>IF($AC71-$AE71&lt;0,1,0)</f>
        <v>0</v>
      </c>
      <c r="AJ71" s="73"/>
      <c r="AK71" s="73"/>
      <c r="AL71" s="73"/>
    </row>
    <row r="72" spans="1:38" ht="14.25" customHeight="1">
      <c r="A72" s="15" t="s">
        <v>10</v>
      </c>
      <c r="C72" s="1" t="str">
        <f>CONCATENATE(E60,"  -  ",E62)</f>
        <v>Mikael Aikio, SeSi  -  Dani Lahtinen, MBF</v>
      </c>
      <c r="E72" s="73"/>
      <c r="F72" s="73"/>
      <c r="G72" s="73"/>
      <c r="H72" s="58">
        <v>11</v>
      </c>
      <c r="I72" s="64" t="s">
        <v>26</v>
      </c>
      <c r="J72" s="59">
        <v>7</v>
      </c>
      <c r="K72" s="65"/>
      <c r="L72" s="58">
        <v>11</v>
      </c>
      <c r="M72" s="64" t="s">
        <v>26</v>
      </c>
      <c r="N72" s="59">
        <v>4</v>
      </c>
      <c r="O72" s="65"/>
      <c r="P72" s="58">
        <v>11</v>
      </c>
      <c r="Q72" s="64" t="s">
        <v>26</v>
      </c>
      <c r="R72" s="59">
        <v>4</v>
      </c>
      <c r="S72" s="66"/>
      <c r="T72" s="58"/>
      <c r="U72" s="64" t="s">
        <v>26</v>
      </c>
      <c r="V72" s="59"/>
      <c r="W72" s="66"/>
      <c r="X72" s="58"/>
      <c r="Y72" s="64" t="s">
        <v>26</v>
      </c>
      <c r="Z72" s="59"/>
      <c r="AA72" s="65"/>
      <c r="AB72" s="65"/>
      <c r="AC72" s="67">
        <f>IF($H72-$J72&gt;0,1,0)+IF($L72-$N72&gt;0,1,0)+IF($P72-$R72&gt;0,1,0)+IF($T72-$V72&gt;0,1,0)+IF($X72-$Z72&gt;0,1,0)</f>
        <v>3</v>
      </c>
      <c r="AD72" s="68" t="s">
        <v>26</v>
      </c>
      <c r="AE72" s="69">
        <f>IF($H72-$J72&lt;0,1,0)+IF($L72-$N72&lt;0,1,0)+IF($P72-$R72&lt;0,1,0)+IF($T72-$V72&lt;0,1,0)+IF($X72-$Z72&lt;0,1,0)</f>
        <v>0</v>
      </c>
      <c r="AF72" s="70"/>
      <c r="AG72" s="71">
        <f>IF($AC72-$AE72&gt;0,1,0)</f>
        <v>1</v>
      </c>
      <c r="AH72" s="60" t="s">
        <v>26</v>
      </c>
      <c r="AI72" s="72">
        <f>IF($AC72-$AE72&lt;0,1,0)</f>
        <v>0</v>
      </c>
      <c r="AJ72" s="73"/>
      <c r="AK72" s="73"/>
      <c r="AL72" s="73"/>
    </row>
    <row r="73" spans="1:38" ht="14.25" customHeight="1">
      <c r="A73" s="15"/>
      <c r="E73" s="73"/>
      <c r="F73" s="73"/>
      <c r="G73" s="73"/>
      <c r="H73" s="75"/>
      <c r="I73" s="76"/>
      <c r="J73" s="77"/>
      <c r="K73" s="65"/>
      <c r="L73" s="75"/>
      <c r="M73" s="76"/>
      <c r="N73" s="77"/>
      <c r="O73" s="65"/>
      <c r="P73" s="75"/>
      <c r="Q73" s="76"/>
      <c r="R73" s="77"/>
      <c r="S73" s="66"/>
      <c r="T73" s="75"/>
      <c r="U73" s="76"/>
      <c r="V73" s="77"/>
      <c r="W73" s="66"/>
      <c r="X73" s="75"/>
      <c r="Y73" s="76"/>
      <c r="Z73" s="77"/>
      <c r="AA73" s="65"/>
      <c r="AB73" s="65"/>
      <c r="AC73" s="67"/>
      <c r="AD73" s="68"/>
      <c r="AE73" s="69"/>
      <c r="AF73" s="70"/>
      <c r="AG73" s="71"/>
      <c r="AH73" s="61"/>
      <c r="AI73" s="72"/>
      <c r="AJ73" s="73"/>
      <c r="AK73" s="73"/>
      <c r="AL73" s="73"/>
    </row>
    <row r="74" spans="1:38" ht="14.25" customHeight="1">
      <c r="A74" s="15" t="s">
        <v>12</v>
      </c>
      <c r="C74" s="1" t="str">
        <f>CONCATENATE(E58,"  -  ",E60)</f>
        <v>Roope Kantola, TuKa  -  Mikael Aikio, SeSi</v>
      </c>
      <c r="E74" s="73"/>
      <c r="F74" s="73"/>
      <c r="G74" s="73"/>
      <c r="H74" s="58">
        <v>11</v>
      </c>
      <c r="I74" s="64" t="s">
        <v>26</v>
      </c>
      <c r="J74" s="59">
        <v>6</v>
      </c>
      <c r="K74" s="65"/>
      <c r="L74" s="58">
        <v>11</v>
      </c>
      <c r="M74" s="64" t="s">
        <v>26</v>
      </c>
      <c r="N74" s="59">
        <v>4</v>
      </c>
      <c r="O74" s="65"/>
      <c r="P74" s="58">
        <v>11</v>
      </c>
      <c r="Q74" s="64" t="s">
        <v>26</v>
      </c>
      <c r="R74" s="59">
        <v>4</v>
      </c>
      <c r="S74" s="66"/>
      <c r="T74" s="58"/>
      <c r="U74" s="64" t="s">
        <v>26</v>
      </c>
      <c r="V74" s="59"/>
      <c r="W74" s="66"/>
      <c r="X74" s="58"/>
      <c r="Y74" s="64" t="s">
        <v>26</v>
      </c>
      <c r="Z74" s="59"/>
      <c r="AA74" s="65"/>
      <c r="AB74" s="65"/>
      <c r="AC74" s="67">
        <f>IF($H74-$J74&gt;0,1,0)+IF($L74-$N74&gt;0,1,0)+IF($P74-$R74&gt;0,1,0)+IF($T74-$V74&gt;0,1,0)+IF($X74-$Z74&gt;0,1,0)</f>
        <v>3</v>
      </c>
      <c r="AD74" s="68" t="s">
        <v>26</v>
      </c>
      <c r="AE74" s="69">
        <f>IF($H74-$J74&lt;0,1,0)+IF($L74-$N74&lt;0,1,0)+IF($P74-$R74&lt;0,1,0)+IF($T74-$V74&lt;0,1,0)+IF($X74-$Z74&lt;0,1,0)</f>
        <v>0</v>
      </c>
      <c r="AF74" s="70"/>
      <c r="AG74" s="71">
        <f>IF($AC74-$AE74&gt;0,1,0)</f>
        <v>1</v>
      </c>
      <c r="AH74" s="60" t="s">
        <v>26</v>
      </c>
      <c r="AI74" s="72">
        <f>IF($AC74-$AE74&lt;0,1,0)</f>
        <v>0</v>
      </c>
      <c r="AJ74" s="73"/>
      <c r="AK74" s="73"/>
      <c r="AL74" s="73"/>
    </row>
    <row r="75" spans="1:38" ht="14.25" customHeight="1">
      <c r="A75" s="15" t="s">
        <v>13</v>
      </c>
      <c r="C75" s="1" t="str">
        <f>CONCATENATE(E59,"  -  ",E62)</f>
        <v>Sampo Hallapää, PT Espoo  -  Dani Lahtinen, MBF</v>
      </c>
      <c r="E75" s="73"/>
      <c r="F75" s="73"/>
      <c r="G75" s="73"/>
      <c r="H75" s="58">
        <v>11</v>
      </c>
      <c r="I75" s="64" t="s">
        <v>26</v>
      </c>
      <c r="J75" s="59">
        <v>2</v>
      </c>
      <c r="K75" s="65"/>
      <c r="L75" s="58">
        <v>11</v>
      </c>
      <c r="M75" s="64" t="s">
        <v>26</v>
      </c>
      <c r="N75" s="59">
        <v>8</v>
      </c>
      <c r="O75" s="65"/>
      <c r="P75" s="58">
        <v>11</v>
      </c>
      <c r="Q75" s="64" t="s">
        <v>26</v>
      </c>
      <c r="R75" s="59">
        <v>7</v>
      </c>
      <c r="S75" s="66"/>
      <c r="T75" s="58"/>
      <c r="U75" s="64" t="s">
        <v>26</v>
      </c>
      <c r="V75" s="59"/>
      <c r="W75" s="66"/>
      <c r="X75" s="58"/>
      <c r="Y75" s="64" t="s">
        <v>26</v>
      </c>
      <c r="Z75" s="59"/>
      <c r="AA75" s="65"/>
      <c r="AB75" s="65"/>
      <c r="AC75" s="67">
        <f>IF($H75-$J75&gt;0,1,0)+IF($L75-$N75&gt;0,1,0)+IF($P75-$R75&gt;0,1,0)+IF($T75-$V75&gt;0,1,0)+IF($X75-$Z75&gt;0,1,0)</f>
        <v>3</v>
      </c>
      <c r="AD75" s="68" t="s">
        <v>26</v>
      </c>
      <c r="AE75" s="69">
        <f>IF($H75-$J75&lt;0,1,0)+IF($L75-$N75&lt;0,1,0)+IF($P75-$R75&lt;0,1,0)+IF($T75-$V75&lt;0,1,0)+IF($X75-$Z75&lt;0,1,0)</f>
        <v>0</v>
      </c>
      <c r="AF75" s="70"/>
      <c r="AG75" s="71">
        <f>IF($AC75-$AE75&gt;0,1,0)</f>
        <v>1</v>
      </c>
      <c r="AH75" s="60" t="s">
        <v>26</v>
      </c>
      <c r="AI75" s="72">
        <f>IF($AC75-$AE75&lt;0,1,0)</f>
        <v>0</v>
      </c>
      <c r="AJ75" s="73"/>
      <c r="AK75" s="73"/>
      <c r="AL75" s="73"/>
    </row>
    <row r="76" spans="1:38" ht="14.25" customHeight="1">
      <c r="A76" s="15" t="s">
        <v>14</v>
      </c>
      <c r="C76" s="1" t="str">
        <f>CONCATENATE(E61,"  -  ",E63)</f>
        <v>Iiro Tennilä, PT 75  -  </v>
      </c>
      <c r="E76" s="73"/>
      <c r="F76" s="73"/>
      <c r="G76" s="73"/>
      <c r="H76" s="58"/>
      <c r="I76" s="64" t="s">
        <v>26</v>
      </c>
      <c r="J76" s="59"/>
      <c r="K76" s="65"/>
      <c r="L76" s="58"/>
      <c r="M76" s="64" t="s">
        <v>26</v>
      </c>
      <c r="N76" s="59"/>
      <c r="O76" s="65"/>
      <c r="P76" s="58"/>
      <c r="Q76" s="64" t="s">
        <v>26</v>
      </c>
      <c r="R76" s="59"/>
      <c r="S76" s="66"/>
      <c r="T76" s="58"/>
      <c r="U76" s="64" t="s">
        <v>26</v>
      </c>
      <c r="V76" s="59"/>
      <c r="W76" s="66"/>
      <c r="X76" s="58"/>
      <c r="Y76" s="64" t="s">
        <v>26</v>
      </c>
      <c r="Z76" s="59"/>
      <c r="AA76" s="65"/>
      <c r="AB76" s="65"/>
      <c r="AC76" s="67">
        <f>IF($H76-$J76&gt;0,1,0)+IF($L76-$N76&gt;0,1,0)+IF($P76-$R76&gt;0,1,0)+IF($T76-$V76&gt;0,1,0)+IF($X76-$Z76&gt;0,1,0)</f>
        <v>0</v>
      </c>
      <c r="AD76" s="68" t="s">
        <v>26</v>
      </c>
      <c r="AE76" s="69">
        <f>IF($H76-$J76&lt;0,1,0)+IF($L76-$N76&lt;0,1,0)+IF($P76-$R76&lt;0,1,0)+IF($T76-$V76&lt;0,1,0)+IF($X76-$Z76&lt;0,1,0)</f>
        <v>0</v>
      </c>
      <c r="AF76" s="70"/>
      <c r="AG76" s="71">
        <f>IF($AC76-$AE76&gt;0,1,0)</f>
        <v>0</v>
      </c>
      <c r="AH76" s="60" t="s">
        <v>26</v>
      </c>
      <c r="AI76" s="72">
        <f>IF($AC76-$AE76&lt;0,1,0)</f>
        <v>0</v>
      </c>
      <c r="AJ76" s="73"/>
      <c r="AK76" s="73"/>
      <c r="AL76" s="73"/>
    </row>
    <row r="77" spans="1:38" ht="14.25" customHeight="1">
      <c r="A77" s="15"/>
      <c r="E77" s="73"/>
      <c r="F77" s="73"/>
      <c r="G77" s="73"/>
      <c r="H77" s="75"/>
      <c r="I77" s="76"/>
      <c r="J77" s="77"/>
      <c r="K77" s="65"/>
      <c r="L77" s="75"/>
      <c r="M77" s="76"/>
      <c r="N77" s="77"/>
      <c r="O77" s="65"/>
      <c r="P77" s="75"/>
      <c r="Q77" s="76"/>
      <c r="R77" s="77"/>
      <c r="S77" s="66"/>
      <c r="T77" s="75"/>
      <c r="U77" s="76"/>
      <c r="V77" s="77"/>
      <c r="W77" s="66"/>
      <c r="X77" s="75"/>
      <c r="Y77" s="76"/>
      <c r="Z77" s="77"/>
      <c r="AA77" s="65"/>
      <c r="AB77" s="65"/>
      <c r="AC77" s="67"/>
      <c r="AD77" s="68"/>
      <c r="AE77" s="69"/>
      <c r="AF77" s="70"/>
      <c r="AG77" s="71"/>
      <c r="AH77" s="61"/>
      <c r="AI77" s="72"/>
      <c r="AJ77" s="73"/>
      <c r="AK77" s="73"/>
      <c r="AL77" s="73"/>
    </row>
    <row r="78" spans="1:38" ht="14.25" customHeight="1">
      <c r="A78" s="15" t="s">
        <v>16</v>
      </c>
      <c r="C78" s="1" t="str">
        <f>CONCATENATE(E58,"  -  ",E63)</f>
        <v>Roope Kantola, TuKa  -  </v>
      </c>
      <c r="E78" s="73"/>
      <c r="F78" s="73"/>
      <c r="G78" s="73"/>
      <c r="H78" s="58"/>
      <c r="I78" s="64" t="s">
        <v>26</v>
      </c>
      <c r="J78" s="59"/>
      <c r="K78" s="65"/>
      <c r="L78" s="58"/>
      <c r="M78" s="64" t="s">
        <v>26</v>
      </c>
      <c r="N78" s="59"/>
      <c r="O78" s="65"/>
      <c r="P78" s="58"/>
      <c r="Q78" s="64" t="s">
        <v>26</v>
      </c>
      <c r="R78" s="59"/>
      <c r="S78" s="66"/>
      <c r="T78" s="58"/>
      <c r="U78" s="64" t="s">
        <v>26</v>
      </c>
      <c r="V78" s="59"/>
      <c r="W78" s="66"/>
      <c r="X78" s="58"/>
      <c r="Y78" s="64" t="s">
        <v>26</v>
      </c>
      <c r="Z78" s="59"/>
      <c r="AA78" s="65"/>
      <c r="AB78" s="65"/>
      <c r="AC78" s="67">
        <f>IF($H78-$J78&gt;0,1,0)+IF($L78-$N78&gt;0,1,0)+IF($P78-$R78&gt;0,1,0)+IF($T78-$V78&gt;0,1,0)+IF($X78-$Z78&gt;0,1,0)</f>
        <v>0</v>
      </c>
      <c r="AD78" s="68" t="s">
        <v>26</v>
      </c>
      <c r="AE78" s="69">
        <f>IF($H78-$J78&lt;0,1,0)+IF($L78-$N78&lt;0,1,0)+IF($P78-$R78&lt;0,1,0)+IF($T78-$V78&lt;0,1,0)+IF($X78-$Z78&lt;0,1,0)</f>
        <v>0</v>
      </c>
      <c r="AF78" s="70"/>
      <c r="AG78" s="71">
        <f>IF($AC78-$AE78&gt;0,1,0)</f>
        <v>0</v>
      </c>
      <c r="AH78" s="60" t="s">
        <v>26</v>
      </c>
      <c r="AI78" s="72">
        <f>IF($AC78-$AE78&lt;0,1,0)</f>
        <v>0</v>
      </c>
      <c r="AJ78" s="73"/>
      <c r="AK78" s="73"/>
      <c r="AL78" s="73"/>
    </row>
    <row r="79" spans="1:38" ht="14.25" customHeight="1">
      <c r="A79" s="15" t="s">
        <v>17</v>
      </c>
      <c r="C79" s="1" t="str">
        <f>CONCATENATE(E59,"  -  ",E60)</f>
        <v>Sampo Hallapää, PT Espoo  -  Mikael Aikio, SeSi</v>
      </c>
      <c r="E79" s="73"/>
      <c r="F79" s="73"/>
      <c r="G79" s="73"/>
      <c r="H79" s="58">
        <v>3</v>
      </c>
      <c r="I79" s="64" t="s">
        <v>26</v>
      </c>
      <c r="J79" s="59">
        <v>11</v>
      </c>
      <c r="K79" s="65"/>
      <c r="L79" s="58">
        <v>9</v>
      </c>
      <c r="M79" s="64" t="s">
        <v>26</v>
      </c>
      <c r="N79" s="59">
        <v>11</v>
      </c>
      <c r="O79" s="65"/>
      <c r="P79" s="58">
        <v>11</v>
      </c>
      <c r="Q79" s="64" t="s">
        <v>26</v>
      </c>
      <c r="R79" s="59">
        <v>3</v>
      </c>
      <c r="S79" s="66"/>
      <c r="T79" s="58">
        <v>6</v>
      </c>
      <c r="U79" s="64" t="s">
        <v>26</v>
      </c>
      <c r="V79" s="59">
        <v>11</v>
      </c>
      <c r="W79" s="66"/>
      <c r="X79" s="58"/>
      <c r="Y79" s="64" t="s">
        <v>26</v>
      </c>
      <c r="Z79" s="59"/>
      <c r="AA79" s="65"/>
      <c r="AB79" s="65"/>
      <c r="AC79" s="67">
        <f>IF($H79-$J79&gt;0,1,0)+IF($L79-$N79&gt;0,1,0)+IF($P79-$R79&gt;0,1,0)+IF($T79-$V79&gt;0,1,0)+IF($X79-$Z79&gt;0,1,0)</f>
        <v>1</v>
      </c>
      <c r="AD79" s="68" t="s">
        <v>26</v>
      </c>
      <c r="AE79" s="69">
        <f>IF($H79-$J79&lt;0,1,0)+IF($L79-$N79&lt;0,1,0)+IF($P79-$R79&lt;0,1,0)+IF($T79-$V79&lt;0,1,0)+IF($X79-$Z79&lt;0,1,0)</f>
        <v>3</v>
      </c>
      <c r="AF79" s="70"/>
      <c r="AG79" s="71">
        <f>IF($AC79-$AE79&gt;0,1,0)</f>
        <v>0</v>
      </c>
      <c r="AH79" s="60" t="s">
        <v>26</v>
      </c>
      <c r="AI79" s="72">
        <f>IF($AC79-$AE79&lt;0,1,0)</f>
        <v>1</v>
      </c>
      <c r="AJ79" s="73"/>
      <c r="AK79" s="73"/>
      <c r="AL79" s="73"/>
    </row>
    <row r="80" spans="1:38" ht="14.25" customHeight="1">
      <c r="A80" s="15" t="s">
        <v>18</v>
      </c>
      <c r="C80" s="1" t="str">
        <f>CONCATENATE(E61,"  -  ",E62)</f>
        <v>Iiro Tennilä, PT 75  -  Dani Lahtinen, MBF</v>
      </c>
      <c r="E80" s="73"/>
      <c r="F80" s="73"/>
      <c r="G80" s="73"/>
      <c r="H80" s="58">
        <v>11</v>
      </c>
      <c r="I80" s="64" t="s">
        <v>26</v>
      </c>
      <c r="J80" s="59">
        <v>1</v>
      </c>
      <c r="K80" s="65"/>
      <c r="L80" s="58">
        <v>11</v>
      </c>
      <c r="M80" s="64" t="s">
        <v>26</v>
      </c>
      <c r="N80" s="59">
        <v>1</v>
      </c>
      <c r="O80" s="65"/>
      <c r="P80" s="58">
        <v>11</v>
      </c>
      <c r="Q80" s="64" t="s">
        <v>26</v>
      </c>
      <c r="R80" s="59">
        <v>6</v>
      </c>
      <c r="S80" s="66"/>
      <c r="T80" s="58"/>
      <c r="U80" s="64" t="s">
        <v>26</v>
      </c>
      <c r="V80" s="59"/>
      <c r="W80" s="66"/>
      <c r="X80" s="58"/>
      <c r="Y80" s="64" t="s">
        <v>26</v>
      </c>
      <c r="Z80" s="59"/>
      <c r="AA80" s="65"/>
      <c r="AB80" s="65"/>
      <c r="AC80" s="67">
        <f>IF($H80-$J80&gt;0,1,0)+IF($L80-$N80&gt;0,1,0)+IF($P80-$R80&gt;0,1,0)+IF($T80-$V80&gt;0,1,0)+IF($X80-$Z80&gt;0,1,0)</f>
        <v>3</v>
      </c>
      <c r="AD80" s="68" t="s">
        <v>26</v>
      </c>
      <c r="AE80" s="69">
        <f>IF($H80-$J80&lt;0,1,0)+IF($L80-$N80&lt;0,1,0)+IF($P80-$R80&lt;0,1,0)+IF($T80-$V80&lt;0,1,0)+IF($X80-$Z80&lt;0,1,0)</f>
        <v>0</v>
      </c>
      <c r="AF80" s="70"/>
      <c r="AG80" s="71">
        <f>IF($AC80-$AE80&gt;0,1,0)</f>
        <v>1</v>
      </c>
      <c r="AH80" s="60" t="s">
        <v>26</v>
      </c>
      <c r="AI80" s="72">
        <f>IF($AC80-$AE80&lt;0,1,0)</f>
        <v>0</v>
      </c>
      <c r="AJ80" s="73"/>
      <c r="AK80" s="73"/>
      <c r="AL80" s="73"/>
    </row>
    <row r="81" spans="1:38" ht="14.25" customHeight="1">
      <c r="A81" s="15"/>
      <c r="E81" s="73"/>
      <c r="F81" s="73"/>
      <c r="G81" s="73"/>
      <c r="H81" s="75"/>
      <c r="I81" s="76"/>
      <c r="J81" s="77"/>
      <c r="K81" s="65"/>
      <c r="L81" s="75"/>
      <c r="M81" s="76"/>
      <c r="N81" s="77"/>
      <c r="O81" s="65"/>
      <c r="P81" s="75"/>
      <c r="Q81" s="76"/>
      <c r="R81" s="77"/>
      <c r="S81" s="66"/>
      <c r="T81" s="75"/>
      <c r="U81" s="76"/>
      <c r="V81" s="77"/>
      <c r="W81" s="66"/>
      <c r="X81" s="75"/>
      <c r="Y81" s="76"/>
      <c r="Z81" s="77"/>
      <c r="AA81" s="65"/>
      <c r="AB81" s="65"/>
      <c r="AC81" s="67"/>
      <c r="AD81" s="68"/>
      <c r="AE81" s="69"/>
      <c r="AF81" s="70"/>
      <c r="AG81" s="71"/>
      <c r="AH81" s="61"/>
      <c r="AI81" s="72"/>
      <c r="AJ81" s="73"/>
      <c r="AK81" s="73"/>
      <c r="AL81" s="73"/>
    </row>
    <row r="82" spans="1:38" ht="14.25" customHeight="1">
      <c r="A82" s="15" t="s">
        <v>20</v>
      </c>
      <c r="C82" s="1" t="str">
        <f>CONCATENATE(E58,"  -  ",E59)</f>
        <v>Roope Kantola, TuKa  -  Sampo Hallapää, PT Espoo</v>
      </c>
      <c r="E82" s="73"/>
      <c r="F82" s="73"/>
      <c r="G82" s="73"/>
      <c r="H82" s="58">
        <v>12</v>
      </c>
      <c r="I82" s="64" t="s">
        <v>26</v>
      </c>
      <c r="J82" s="59">
        <v>10</v>
      </c>
      <c r="K82" s="65"/>
      <c r="L82" s="58">
        <v>11</v>
      </c>
      <c r="M82" s="64" t="s">
        <v>26</v>
      </c>
      <c r="N82" s="59">
        <v>6</v>
      </c>
      <c r="O82" s="65"/>
      <c r="P82" s="58">
        <v>11</v>
      </c>
      <c r="Q82" s="64" t="s">
        <v>26</v>
      </c>
      <c r="R82" s="59">
        <v>5</v>
      </c>
      <c r="S82" s="66"/>
      <c r="T82" s="58"/>
      <c r="U82" s="64" t="s">
        <v>26</v>
      </c>
      <c r="V82" s="59"/>
      <c r="W82" s="66"/>
      <c r="X82" s="58"/>
      <c r="Y82" s="64" t="s">
        <v>26</v>
      </c>
      <c r="Z82" s="59"/>
      <c r="AA82" s="65"/>
      <c r="AB82" s="65"/>
      <c r="AC82" s="67">
        <f>IF($H82-$J82&gt;0,1,0)+IF($L82-$N82&gt;0,1,0)+IF($P82-$R82&gt;0,1,0)+IF($T82-$V82&gt;0,1,0)+IF($X82-$Z82&gt;0,1,0)</f>
        <v>3</v>
      </c>
      <c r="AD82" s="68" t="s">
        <v>26</v>
      </c>
      <c r="AE82" s="69">
        <f>IF($H82-$J82&lt;0,1,0)+IF($L82-$N82&lt;0,1,0)+IF($P82-$R82&lt;0,1,0)+IF($T82-$V82&lt;0,1,0)+IF($X82-$Z82&lt;0,1,0)</f>
        <v>0</v>
      </c>
      <c r="AF82" s="70"/>
      <c r="AG82" s="71">
        <f>IF($AC82-$AE82&gt;0,1,0)</f>
        <v>1</v>
      </c>
      <c r="AH82" s="60" t="s">
        <v>26</v>
      </c>
      <c r="AI82" s="72">
        <f>IF($AC82-$AE82&lt;0,1,0)</f>
        <v>0</v>
      </c>
      <c r="AJ82" s="73"/>
      <c r="AK82" s="73"/>
      <c r="AL82" s="73"/>
    </row>
    <row r="83" spans="1:38" ht="14.25" customHeight="1">
      <c r="A83" s="15" t="s">
        <v>21</v>
      </c>
      <c r="C83" s="1" t="str">
        <f>CONCATENATE(E60,"  -  ",E61)</f>
        <v>Mikael Aikio, SeSi  -  Iiro Tennilä, PT 75</v>
      </c>
      <c r="E83" s="73"/>
      <c r="F83" s="73"/>
      <c r="G83" s="73"/>
      <c r="H83" s="58">
        <v>3</v>
      </c>
      <c r="I83" s="64" t="s">
        <v>26</v>
      </c>
      <c r="J83" s="59">
        <v>11</v>
      </c>
      <c r="K83" s="65"/>
      <c r="L83" s="58">
        <v>11</v>
      </c>
      <c r="M83" s="64" t="s">
        <v>26</v>
      </c>
      <c r="N83" s="59">
        <v>5</v>
      </c>
      <c r="O83" s="65"/>
      <c r="P83" s="58">
        <v>5</v>
      </c>
      <c r="Q83" s="64" t="s">
        <v>26</v>
      </c>
      <c r="R83" s="59">
        <v>11</v>
      </c>
      <c r="S83" s="66"/>
      <c r="T83" s="58">
        <v>7</v>
      </c>
      <c r="U83" s="64" t="s">
        <v>26</v>
      </c>
      <c r="V83" s="59">
        <v>11</v>
      </c>
      <c r="W83" s="66"/>
      <c r="X83" s="58"/>
      <c r="Y83" s="64" t="s">
        <v>26</v>
      </c>
      <c r="Z83" s="59"/>
      <c r="AA83" s="65"/>
      <c r="AB83" s="65"/>
      <c r="AC83" s="67">
        <f>IF($H83-$J83&gt;0,1,0)+IF($L83-$N83&gt;0,1,0)+IF($P83-$R83&gt;0,1,0)+IF($T83-$V83&gt;0,1,0)+IF($X83-$Z83&gt;0,1,0)</f>
        <v>1</v>
      </c>
      <c r="AD83" s="68" t="s">
        <v>26</v>
      </c>
      <c r="AE83" s="69">
        <f>IF($H83-$J83&lt;0,1,0)+IF($L83-$N83&lt;0,1,0)+IF($P83-$R83&lt;0,1,0)+IF($T83-$V83&lt;0,1,0)+IF($X83-$Z83&lt;0,1,0)</f>
        <v>3</v>
      </c>
      <c r="AF83" s="70"/>
      <c r="AG83" s="71">
        <f>IF($AC83-$AE83&gt;0,1,0)</f>
        <v>0</v>
      </c>
      <c r="AH83" s="60" t="s">
        <v>26</v>
      </c>
      <c r="AI83" s="72">
        <f>IF($AC83-$AE83&lt;0,1,0)</f>
        <v>1</v>
      </c>
      <c r="AJ83" s="73"/>
      <c r="AK83" s="73"/>
      <c r="AL83" s="73"/>
    </row>
    <row r="84" spans="1:38" ht="14.25" customHeight="1">
      <c r="A84" s="15" t="s">
        <v>22</v>
      </c>
      <c r="C84" s="1" t="str">
        <f>CONCATENATE(E62,"  -  ",E63)</f>
        <v>Dani Lahtinen, MBF  -  </v>
      </c>
      <c r="E84" s="73"/>
      <c r="F84" s="73"/>
      <c r="G84" s="73"/>
      <c r="H84" s="58"/>
      <c r="I84" s="64" t="s">
        <v>26</v>
      </c>
      <c r="J84" s="59"/>
      <c r="K84" s="65"/>
      <c r="L84" s="58"/>
      <c r="M84" s="64" t="s">
        <v>26</v>
      </c>
      <c r="N84" s="59"/>
      <c r="O84" s="65"/>
      <c r="P84" s="58"/>
      <c r="Q84" s="64" t="s">
        <v>26</v>
      </c>
      <c r="R84" s="59"/>
      <c r="S84" s="66"/>
      <c r="T84" s="58"/>
      <c r="U84" s="64" t="s">
        <v>26</v>
      </c>
      <c r="V84" s="59"/>
      <c r="W84" s="66"/>
      <c r="X84" s="58"/>
      <c r="Y84" s="64" t="s">
        <v>26</v>
      </c>
      <c r="Z84" s="59"/>
      <c r="AA84" s="65"/>
      <c r="AB84" s="65"/>
      <c r="AC84" s="78">
        <f>IF($H84-$J84&gt;0,1,0)+IF($L84-$N84&gt;0,1,0)+IF($P84-$R84&gt;0,1,0)+IF($T84-$V84&gt;0,1,0)+IF($X84-$Z84&gt;0,1,0)</f>
        <v>0</v>
      </c>
      <c r="AD84" s="79" t="s">
        <v>26</v>
      </c>
      <c r="AE84" s="80">
        <f>IF($H84-$J84&lt;0,1,0)+IF($L84-$N84&lt;0,1,0)+IF($P84-$R84&lt;0,1,0)+IF($T84-$V84&lt;0,1,0)+IF($X84-$Z84&lt;0,1,0)</f>
        <v>0</v>
      </c>
      <c r="AF84" s="70"/>
      <c r="AG84" s="81">
        <f>IF($AC84-$AE84&gt;0,1,0)</f>
        <v>0</v>
      </c>
      <c r="AH84" s="62" t="s">
        <v>26</v>
      </c>
      <c r="AI84" s="82">
        <f>IF($AC84-$AE84&lt;0,1,0)</f>
        <v>0</v>
      </c>
      <c r="AJ84" s="73"/>
      <c r="AK84" s="73"/>
      <c r="AL84" s="73"/>
    </row>
    <row r="85" spans="1:38" ht="14.25" customHeight="1">
      <c r="A85" s="15"/>
      <c r="E85" s="73"/>
      <c r="F85" s="73"/>
      <c r="G85" s="73"/>
      <c r="H85" s="83"/>
      <c r="I85" s="83"/>
      <c r="J85" s="83"/>
      <c r="K85" s="83"/>
      <c r="L85" s="83"/>
      <c r="M85" s="83"/>
      <c r="N85" s="83"/>
      <c r="O85" s="83"/>
      <c r="P85" s="83"/>
      <c r="Q85" s="84"/>
      <c r="R85" s="85"/>
      <c r="S85" s="85"/>
      <c r="T85" s="85"/>
      <c r="U85" s="85"/>
      <c r="V85" s="73"/>
      <c r="W85" s="73"/>
      <c r="X85" s="73"/>
      <c r="Y85" s="73"/>
      <c r="Z85" s="73"/>
      <c r="AA85" s="73"/>
      <c r="AB85" s="73"/>
      <c r="AC85" s="73"/>
      <c r="AD85" s="83"/>
      <c r="AE85" s="83"/>
      <c r="AF85" s="83"/>
      <c r="AG85" s="83"/>
      <c r="AH85" s="73"/>
      <c r="AI85" s="73"/>
      <c r="AJ85" s="73"/>
      <c r="AK85" s="73"/>
      <c r="AL85" s="73"/>
    </row>
    <row r="86" spans="1:38" ht="14.25" customHeight="1">
      <c r="A86" s="15"/>
      <c r="E86" s="73"/>
      <c r="F86" s="73"/>
      <c r="G86" s="73"/>
      <c r="H86" s="83"/>
      <c r="I86" s="83"/>
      <c r="J86" s="83"/>
      <c r="K86" s="83"/>
      <c r="L86" s="83"/>
      <c r="M86" s="83"/>
      <c r="N86" s="83"/>
      <c r="O86" s="83"/>
      <c r="P86" s="83"/>
      <c r="Q86" s="84"/>
      <c r="R86" s="85"/>
      <c r="S86" s="85"/>
      <c r="T86" s="85"/>
      <c r="U86" s="85"/>
      <c r="V86" s="73"/>
      <c r="W86" s="73"/>
      <c r="X86" s="73"/>
      <c r="Y86" s="73"/>
      <c r="Z86" s="73"/>
      <c r="AA86" s="73"/>
      <c r="AB86" s="73"/>
      <c r="AC86" s="73"/>
      <c r="AD86" s="83"/>
      <c r="AE86" s="83"/>
      <c r="AF86" s="83"/>
      <c r="AG86" s="83"/>
      <c r="AH86" s="73"/>
      <c r="AI86" s="73"/>
      <c r="AJ86" s="73"/>
      <c r="AK86" s="73"/>
      <c r="AL86" s="73"/>
    </row>
    <row r="87" spans="1:38" ht="14.25" customHeight="1">
      <c r="A87" s="15"/>
      <c r="E87" s="73"/>
      <c r="F87" s="73"/>
      <c r="G87" s="73"/>
      <c r="H87" s="83"/>
      <c r="I87" s="83"/>
      <c r="J87" s="83"/>
      <c r="K87" s="83"/>
      <c r="L87" s="83"/>
      <c r="M87" s="83"/>
      <c r="N87" s="83"/>
      <c r="O87" s="83"/>
      <c r="P87" s="83"/>
      <c r="Q87" s="84"/>
      <c r="R87" s="85"/>
      <c r="S87" s="85"/>
      <c r="T87" s="85"/>
      <c r="U87" s="85"/>
      <c r="V87" s="73"/>
      <c r="W87" s="73"/>
      <c r="X87" s="73"/>
      <c r="Y87" s="73"/>
      <c r="Z87" s="73"/>
      <c r="AA87" s="73"/>
      <c r="AB87" s="73"/>
      <c r="AC87" s="73"/>
      <c r="AD87" s="83"/>
      <c r="AE87" s="83"/>
      <c r="AF87" s="83"/>
      <c r="AG87" s="83"/>
      <c r="AH87" s="73"/>
      <c r="AI87" s="73"/>
      <c r="AJ87" s="73"/>
      <c r="AK87" s="73"/>
      <c r="AL87" s="73"/>
    </row>
    <row r="88" spans="1:38" ht="14.25" customHeight="1">
      <c r="A88" s="15"/>
      <c r="E88" s="73"/>
      <c r="F88" s="73"/>
      <c r="G88" s="73"/>
      <c r="H88" s="83"/>
      <c r="I88" s="83"/>
      <c r="J88" s="83"/>
      <c r="K88" s="83"/>
      <c r="L88" s="83"/>
      <c r="M88" s="83"/>
      <c r="N88" s="83"/>
      <c r="O88" s="83"/>
      <c r="P88" s="83"/>
      <c r="Q88" s="84"/>
      <c r="R88" s="85"/>
      <c r="S88" s="85"/>
      <c r="T88" s="85"/>
      <c r="U88" s="85"/>
      <c r="V88" s="73"/>
      <c r="W88" s="73"/>
      <c r="X88" s="73"/>
      <c r="Y88" s="73"/>
      <c r="Z88" s="73"/>
      <c r="AA88" s="73"/>
      <c r="AB88" s="73"/>
      <c r="AC88" s="73"/>
      <c r="AD88" s="83"/>
      <c r="AE88" s="83"/>
      <c r="AF88" s="83"/>
      <c r="AG88" s="83"/>
      <c r="AH88" s="73"/>
      <c r="AI88" s="73"/>
      <c r="AJ88" s="73"/>
      <c r="AK88" s="73"/>
      <c r="AL88" s="73"/>
    </row>
    <row r="89" spans="1:38" ht="14.25" customHeight="1">
      <c r="A89" s="15"/>
      <c r="E89" s="73"/>
      <c r="F89" s="73"/>
      <c r="G89" s="73"/>
      <c r="H89" s="83"/>
      <c r="I89" s="83"/>
      <c r="J89" s="83"/>
      <c r="K89" s="83"/>
      <c r="L89" s="83"/>
      <c r="M89" s="83"/>
      <c r="N89" s="83"/>
      <c r="O89" s="83"/>
      <c r="P89" s="83"/>
      <c r="Q89" s="84"/>
      <c r="R89" s="85"/>
      <c r="S89" s="85"/>
      <c r="T89" s="85"/>
      <c r="U89" s="85"/>
      <c r="V89" s="73"/>
      <c r="W89" s="73"/>
      <c r="X89" s="73"/>
      <c r="Y89" s="73"/>
      <c r="Z89" s="73"/>
      <c r="AA89" s="73"/>
      <c r="AB89" s="73"/>
      <c r="AC89" s="73"/>
      <c r="AD89" s="83"/>
      <c r="AE89" s="83"/>
      <c r="AF89" s="83"/>
      <c r="AG89" s="83"/>
      <c r="AH89" s="73"/>
      <c r="AI89" s="73"/>
      <c r="AJ89" s="73"/>
      <c r="AK89" s="73"/>
      <c r="AL89" s="73"/>
    </row>
    <row r="90" spans="1:38" ht="14.25" customHeight="1">
      <c r="A90" s="15"/>
      <c r="E90" s="73"/>
      <c r="F90" s="73"/>
      <c r="G90" s="73"/>
      <c r="H90" s="83"/>
      <c r="I90" s="83"/>
      <c r="J90" s="83"/>
      <c r="K90" s="83"/>
      <c r="L90" s="83"/>
      <c r="M90" s="83"/>
      <c r="N90" s="83"/>
      <c r="O90" s="83"/>
      <c r="P90" s="83"/>
      <c r="Q90" s="84"/>
      <c r="R90" s="85"/>
      <c r="S90" s="85"/>
      <c r="T90" s="85"/>
      <c r="U90" s="85"/>
      <c r="V90" s="73"/>
      <c r="W90" s="73"/>
      <c r="X90" s="73"/>
      <c r="Y90" s="73"/>
      <c r="Z90" s="73"/>
      <c r="AA90" s="73"/>
      <c r="AB90" s="73"/>
      <c r="AC90" s="73"/>
      <c r="AD90" s="83"/>
      <c r="AE90" s="83"/>
      <c r="AF90" s="83"/>
      <c r="AG90" s="83"/>
      <c r="AH90" s="73"/>
      <c r="AI90" s="73"/>
      <c r="AJ90" s="73"/>
      <c r="AK90" s="73"/>
      <c r="AL90" s="73"/>
    </row>
    <row r="91" spans="1:38" ht="14.25" customHeight="1">
      <c r="A91" s="15"/>
      <c r="E91" s="73"/>
      <c r="F91" s="73"/>
      <c r="G91" s="73"/>
      <c r="H91" s="83"/>
      <c r="I91" s="83"/>
      <c r="J91" s="83"/>
      <c r="K91" s="83"/>
      <c r="L91" s="83"/>
      <c r="M91" s="83"/>
      <c r="N91" s="83"/>
      <c r="O91" s="83"/>
      <c r="P91" s="83"/>
      <c r="Q91" s="84"/>
      <c r="R91" s="85"/>
      <c r="S91" s="85"/>
      <c r="T91" s="85"/>
      <c r="U91" s="85"/>
      <c r="V91" s="73"/>
      <c r="W91" s="73"/>
      <c r="X91" s="73"/>
      <c r="Y91" s="73"/>
      <c r="Z91" s="73"/>
      <c r="AA91" s="73"/>
      <c r="AB91" s="73"/>
      <c r="AC91" s="73"/>
      <c r="AD91" s="83"/>
      <c r="AE91" s="83"/>
      <c r="AF91" s="83"/>
      <c r="AG91" s="83"/>
      <c r="AH91" s="73"/>
      <c r="AI91" s="73"/>
      <c r="AJ91" s="73"/>
      <c r="AK91" s="73"/>
      <c r="AL91" s="73"/>
    </row>
    <row r="92" spans="1:38" ht="14.25" customHeight="1">
      <c r="A92" s="15"/>
      <c r="E92" s="73"/>
      <c r="F92" s="73"/>
      <c r="G92" s="73"/>
      <c r="H92" s="83"/>
      <c r="I92" s="83"/>
      <c r="J92" s="83"/>
      <c r="K92" s="83"/>
      <c r="L92" s="83"/>
      <c r="M92" s="83"/>
      <c r="N92" s="83"/>
      <c r="O92" s="83"/>
      <c r="P92" s="83"/>
      <c r="Q92" s="84"/>
      <c r="R92" s="85"/>
      <c r="S92" s="85"/>
      <c r="T92" s="85"/>
      <c r="U92" s="85"/>
      <c r="V92" s="73"/>
      <c r="W92" s="73"/>
      <c r="X92" s="73"/>
      <c r="Y92" s="73"/>
      <c r="Z92" s="73"/>
      <c r="AA92" s="73"/>
      <c r="AB92" s="73"/>
      <c r="AC92" s="73"/>
      <c r="AD92" s="83"/>
      <c r="AE92" s="83"/>
      <c r="AF92" s="83"/>
      <c r="AG92" s="83"/>
      <c r="AH92" s="73"/>
      <c r="AI92" s="73"/>
      <c r="AJ92" s="73"/>
      <c r="AK92" s="73"/>
      <c r="AL92" s="73"/>
    </row>
    <row r="93" spans="1:38" ht="14.25" customHeight="1">
      <c r="A93" s="15"/>
      <c r="E93" s="73"/>
      <c r="F93" s="73"/>
      <c r="G93" s="73"/>
      <c r="H93" s="83"/>
      <c r="I93" s="83"/>
      <c r="J93" s="83"/>
      <c r="K93" s="83"/>
      <c r="L93" s="83"/>
      <c r="M93" s="83"/>
      <c r="N93" s="83"/>
      <c r="O93" s="83"/>
      <c r="P93" s="83"/>
      <c r="Q93" s="84"/>
      <c r="R93" s="85"/>
      <c r="S93" s="85"/>
      <c r="T93" s="85"/>
      <c r="U93" s="85"/>
      <c r="V93" s="73"/>
      <c r="W93" s="73"/>
      <c r="X93" s="73"/>
      <c r="Y93" s="73"/>
      <c r="Z93" s="73"/>
      <c r="AA93" s="73"/>
      <c r="AB93" s="73"/>
      <c r="AC93" s="73"/>
      <c r="AD93" s="83"/>
      <c r="AE93" s="83"/>
      <c r="AF93" s="83"/>
      <c r="AG93" s="83"/>
      <c r="AH93" s="73"/>
      <c r="AI93" s="73"/>
      <c r="AJ93" s="73"/>
      <c r="AK93" s="73"/>
      <c r="AL93" s="73"/>
    </row>
    <row r="94" spans="1:38" ht="14.25" customHeight="1">
      <c r="A94" s="15"/>
      <c r="E94" s="73"/>
      <c r="F94" s="73"/>
      <c r="G94" s="73"/>
      <c r="H94" s="83"/>
      <c r="I94" s="83"/>
      <c r="J94" s="83"/>
      <c r="K94" s="83"/>
      <c r="L94" s="83"/>
      <c r="M94" s="83"/>
      <c r="N94" s="83"/>
      <c r="O94" s="83"/>
      <c r="P94" s="83"/>
      <c r="Q94" s="84"/>
      <c r="R94" s="85"/>
      <c r="S94" s="85"/>
      <c r="T94" s="85"/>
      <c r="U94" s="85"/>
      <c r="V94" s="73"/>
      <c r="W94" s="73"/>
      <c r="X94" s="73"/>
      <c r="Y94" s="73"/>
      <c r="Z94" s="73"/>
      <c r="AA94" s="73"/>
      <c r="AB94" s="73"/>
      <c r="AC94" s="73"/>
      <c r="AD94" s="83"/>
      <c r="AE94" s="83"/>
      <c r="AF94" s="83"/>
      <c r="AG94" s="83"/>
      <c r="AH94" s="73"/>
      <c r="AI94" s="73"/>
      <c r="AJ94" s="73"/>
      <c r="AK94" s="73"/>
      <c r="AL94" s="73"/>
    </row>
    <row r="95" spans="1:38" ht="14.25" customHeight="1">
      <c r="A95" s="15"/>
      <c r="E95" s="73"/>
      <c r="F95" s="73"/>
      <c r="G95" s="73"/>
      <c r="H95" s="83"/>
      <c r="I95" s="83"/>
      <c r="J95" s="83"/>
      <c r="K95" s="83"/>
      <c r="L95" s="83"/>
      <c r="M95" s="83"/>
      <c r="N95" s="83"/>
      <c r="O95" s="83"/>
      <c r="P95" s="83"/>
      <c r="Q95" s="84"/>
      <c r="R95" s="85"/>
      <c r="S95" s="85"/>
      <c r="T95" s="85"/>
      <c r="U95" s="85"/>
      <c r="V95" s="73"/>
      <c r="W95" s="73"/>
      <c r="X95" s="73"/>
      <c r="Y95" s="73"/>
      <c r="Z95" s="73"/>
      <c r="AA95" s="73"/>
      <c r="AB95" s="73"/>
      <c r="AC95" s="73"/>
      <c r="AD95" s="83"/>
      <c r="AE95" s="83"/>
      <c r="AF95" s="83"/>
      <c r="AG95" s="83"/>
      <c r="AH95" s="73"/>
      <c r="AI95" s="73"/>
      <c r="AJ95" s="73"/>
      <c r="AK95" s="73"/>
      <c r="AL95" s="73"/>
    </row>
    <row r="96" spans="5:38" ht="14.25" customHeight="1"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</row>
    <row r="97" spans="3:35" ht="20.25">
      <c r="C97" s="8" t="s">
        <v>73</v>
      </c>
      <c r="AE97" s="19" t="s">
        <v>27</v>
      </c>
      <c r="AF97" s="19"/>
      <c r="AG97" s="19"/>
      <c r="AH97" s="19"/>
      <c r="AI97" s="19"/>
    </row>
    <row r="98" spans="3:38" ht="14.25" customHeight="1">
      <c r="C98" s="10"/>
      <c r="AE98" s="1" t="s">
        <v>3</v>
      </c>
      <c r="AJ98" s="25" t="s">
        <v>4</v>
      </c>
      <c r="AK98" s="25" t="s">
        <v>5</v>
      </c>
      <c r="AL98" s="25" t="s">
        <v>6</v>
      </c>
    </row>
    <row r="99" spans="3:38" ht="14.25" customHeight="1">
      <c r="C99" s="9"/>
      <c r="AE99" s="1" t="s">
        <v>7</v>
      </c>
      <c r="AJ99" s="25" t="s">
        <v>8</v>
      </c>
      <c r="AK99" s="25" t="s">
        <v>9</v>
      </c>
      <c r="AL99" s="25" t="s">
        <v>10</v>
      </c>
    </row>
    <row r="100" spans="3:38" ht="15.75">
      <c r="C100" s="125" t="s">
        <v>153</v>
      </c>
      <c r="AE100" s="1" t="s">
        <v>11</v>
      </c>
      <c r="AJ100" s="25" t="s">
        <v>12</v>
      </c>
      <c r="AK100" s="25" t="s">
        <v>13</v>
      </c>
      <c r="AL100" s="25" t="s">
        <v>14</v>
      </c>
    </row>
    <row r="101" spans="3:38" ht="14.25" customHeight="1">
      <c r="C101" s="9"/>
      <c r="AE101" s="1" t="s">
        <v>15</v>
      </c>
      <c r="AJ101" s="25" t="s">
        <v>16</v>
      </c>
      <c r="AK101" s="25" t="s">
        <v>17</v>
      </c>
      <c r="AL101" s="25" t="s">
        <v>18</v>
      </c>
    </row>
    <row r="102" spans="3:38" ht="15.75">
      <c r="C102" s="125" t="s">
        <v>43</v>
      </c>
      <c r="AE102" s="1" t="s">
        <v>19</v>
      </c>
      <c r="AJ102" s="25" t="s">
        <v>20</v>
      </c>
      <c r="AK102" s="25" t="s">
        <v>21</v>
      </c>
      <c r="AL102" s="25" t="s">
        <v>22</v>
      </c>
    </row>
    <row r="103" ht="14.25" customHeight="1">
      <c r="C103" s="9"/>
    </row>
    <row r="104" spans="3:5" ht="14.25" customHeight="1">
      <c r="C104" s="88" t="s">
        <v>37</v>
      </c>
      <c r="D104" s="28"/>
      <c r="E104" s="28"/>
    </row>
    <row r="105" spans="3:38" ht="14.25" customHeight="1">
      <c r="C105" s="12"/>
      <c r="D105" s="13"/>
      <c r="E105" s="14"/>
      <c r="F105" s="157">
        <v>1</v>
      </c>
      <c r="G105" s="158"/>
      <c r="H105" s="158"/>
      <c r="I105" s="158"/>
      <c r="J105" s="159"/>
      <c r="K105" s="157">
        <v>2</v>
      </c>
      <c r="L105" s="160"/>
      <c r="M105" s="160"/>
      <c r="N105" s="160"/>
      <c r="O105" s="161"/>
      <c r="P105" s="157">
        <v>3</v>
      </c>
      <c r="Q105" s="160"/>
      <c r="R105" s="160"/>
      <c r="S105" s="160"/>
      <c r="T105" s="161"/>
      <c r="U105" s="157">
        <v>4</v>
      </c>
      <c r="V105" s="160"/>
      <c r="W105" s="160"/>
      <c r="X105" s="160"/>
      <c r="Y105" s="161"/>
      <c r="Z105" s="157">
        <v>5</v>
      </c>
      <c r="AA105" s="160"/>
      <c r="AB105" s="160"/>
      <c r="AC105" s="160"/>
      <c r="AD105" s="161"/>
      <c r="AE105" s="157">
        <v>6</v>
      </c>
      <c r="AF105" s="160"/>
      <c r="AG105" s="160"/>
      <c r="AH105" s="160"/>
      <c r="AI105" s="161"/>
      <c r="AJ105" s="26" t="s">
        <v>0</v>
      </c>
      <c r="AK105" s="26" t="s">
        <v>1</v>
      </c>
      <c r="AL105" s="26" t="s">
        <v>2</v>
      </c>
    </row>
    <row r="106" spans="2:38" ht="14.25" customHeight="1">
      <c r="B106" s="20">
        <v>26</v>
      </c>
      <c r="C106" s="27">
        <v>1</v>
      </c>
      <c r="D106" s="31">
        <v>3</v>
      </c>
      <c r="E106" s="14" t="str">
        <f>IF(B106=0,"",INDEX(Nimet!$A$2:$D$251,B106,4))</f>
        <v>Samuli Soine, PT Espoo</v>
      </c>
      <c r="F106" s="162"/>
      <c r="G106" s="163"/>
      <c r="H106" s="163"/>
      <c r="I106" s="163"/>
      <c r="J106" s="164"/>
      <c r="K106" s="165" t="str">
        <f>CONCATENATE(AC130,"-",AE130)</f>
        <v>3-0</v>
      </c>
      <c r="L106" s="166"/>
      <c r="M106" s="166"/>
      <c r="N106" s="166"/>
      <c r="O106" s="167"/>
      <c r="P106" s="165" t="str">
        <f>CONCATENATE(AC122,"-",AE122)</f>
        <v>3-0</v>
      </c>
      <c r="Q106" s="166"/>
      <c r="R106" s="166"/>
      <c r="S106" s="166"/>
      <c r="T106" s="167"/>
      <c r="U106" s="165" t="str">
        <f>CONCATENATE(AC118,"-",AE118)</f>
        <v>3-0</v>
      </c>
      <c r="V106" s="166"/>
      <c r="W106" s="166"/>
      <c r="X106" s="166"/>
      <c r="Y106" s="167"/>
      <c r="Z106" s="165" t="str">
        <f>CONCATENATE(AC114,"-",AE114)</f>
        <v>3-0</v>
      </c>
      <c r="AA106" s="166"/>
      <c r="AB106" s="166"/>
      <c r="AC106" s="166"/>
      <c r="AD106" s="167"/>
      <c r="AE106" s="165" t="str">
        <f>CONCATENATE(AC126,"-",AE126)</f>
        <v>0-0</v>
      </c>
      <c r="AF106" s="166"/>
      <c r="AG106" s="166"/>
      <c r="AH106" s="166"/>
      <c r="AI106" s="167"/>
      <c r="AJ106" s="26" t="str">
        <f>CONCATENATE(AG114+AG118+AG122+AG126+AG130,"-",AI114+AI118+AI122+AI126+AI130)</f>
        <v>4-0</v>
      </c>
      <c r="AK106" s="26" t="str">
        <f>CONCATENATE(AC114+AC118+AC122+AC126+AC130,"-",AE114+AE118+AE122+AE126+AE130)</f>
        <v>12-0</v>
      </c>
      <c r="AL106" s="63">
        <v>1</v>
      </c>
    </row>
    <row r="107" spans="2:38" ht="14.25" customHeight="1">
      <c r="B107" s="20">
        <v>35</v>
      </c>
      <c r="C107" s="27">
        <v>2</v>
      </c>
      <c r="D107" s="31">
        <v>16</v>
      </c>
      <c r="E107" s="14" t="str">
        <f>IF(B107=0,"",INDEX(Nimet!$A$2:$D$251,B107,4))</f>
        <v>Roni Kantola, TuKa</v>
      </c>
      <c r="F107" s="165" t="str">
        <f>CONCATENATE(AE130,"-",AC130)</f>
        <v>0-3</v>
      </c>
      <c r="G107" s="166"/>
      <c r="H107" s="166"/>
      <c r="I107" s="166"/>
      <c r="J107" s="167"/>
      <c r="K107" s="162"/>
      <c r="L107" s="163"/>
      <c r="M107" s="163"/>
      <c r="N107" s="163"/>
      <c r="O107" s="164"/>
      <c r="P107" s="165" t="str">
        <f>CONCATENATE(AC127,"-",AE127)</f>
        <v>3-2</v>
      </c>
      <c r="Q107" s="166"/>
      <c r="R107" s="166"/>
      <c r="S107" s="166"/>
      <c r="T107" s="167"/>
      <c r="U107" s="165" t="str">
        <f>CONCATENATE(AC115,"-",AE115)</f>
        <v>3-0</v>
      </c>
      <c r="V107" s="166"/>
      <c r="W107" s="166"/>
      <c r="X107" s="166"/>
      <c r="Y107" s="167"/>
      <c r="Z107" s="165" t="str">
        <f>CONCATENATE(AC123,"-",AE123)</f>
        <v>3-0</v>
      </c>
      <c r="AA107" s="166"/>
      <c r="AB107" s="166"/>
      <c r="AC107" s="166"/>
      <c r="AD107" s="167"/>
      <c r="AE107" s="165" t="str">
        <f>CONCATENATE(AC119,"-",AE119)</f>
        <v>0-0</v>
      </c>
      <c r="AF107" s="158"/>
      <c r="AG107" s="158"/>
      <c r="AH107" s="158"/>
      <c r="AI107" s="159"/>
      <c r="AJ107" s="11" t="str">
        <f>CONCATENATE(AG115+AG119+AG123+AG127+AI130,"-",AI115+AI119+AI123+AI127+AG130)</f>
        <v>3-1</v>
      </c>
      <c r="AK107" s="26" t="str">
        <f>CONCATENATE(AC115+AC119+AC123+AC127+AE130,"-",AE115+AE119+AE123+AE127+AC130)</f>
        <v>9-5</v>
      </c>
      <c r="AL107" s="63">
        <v>2</v>
      </c>
    </row>
    <row r="108" spans="2:38" ht="14.25" customHeight="1">
      <c r="B108" s="20">
        <v>50</v>
      </c>
      <c r="C108" s="27">
        <v>3</v>
      </c>
      <c r="D108" s="31">
        <v>21</v>
      </c>
      <c r="E108" s="14" t="str">
        <f>IF(B108=0,"",INDEX(Nimet!$A$2:$D$251,B108,4))</f>
        <v>Miikka O´Connor, MBF</v>
      </c>
      <c r="F108" s="165" t="str">
        <f>CONCATENATE(AE122,"-",AC122)</f>
        <v>0-3</v>
      </c>
      <c r="G108" s="166"/>
      <c r="H108" s="166"/>
      <c r="I108" s="166"/>
      <c r="J108" s="167"/>
      <c r="K108" s="165" t="str">
        <f>CONCATENATE(AE127,"-",AC127)</f>
        <v>2-3</v>
      </c>
      <c r="L108" s="166"/>
      <c r="M108" s="166"/>
      <c r="N108" s="166"/>
      <c r="O108" s="167"/>
      <c r="P108" s="162"/>
      <c r="Q108" s="163"/>
      <c r="R108" s="163"/>
      <c r="S108" s="163"/>
      <c r="T108" s="164"/>
      <c r="U108" s="165" t="str">
        <f>CONCATENATE(AC131,"-",AE131)</f>
        <v>3-1</v>
      </c>
      <c r="V108" s="166"/>
      <c r="W108" s="166"/>
      <c r="X108" s="166"/>
      <c r="Y108" s="167"/>
      <c r="Z108" s="165" t="str">
        <f>CONCATENATE(AC120,"-",AE120)</f>
        <v>3-2</v>
      </c>
      <c r="AA108" s="166"/>
      <c r="AB108" s="166"/>
      <c r="AC108" s="166"/>
      <c r="AD108" s="167"/>
      <c r="AE108" s="165" t="str">
        <f>CONCATENATE(AC116,"-",AE116)</f>
        <v>0-0</v>
      </c>
      <c r="AF108" s="166"/>
      <c r="AG108" s="166"/>
      <c r="AH108" s="166"/>
      <c r="AI108" s="167"/>
      <c r="AJ108" s="26" t="str">
        <f>CONCATENATE(AG116+AG120+AI122+AI127+AG131,"-",AI116+AI120+AG122+AG127+AI131)</f>
        <v>2-2</v>
      </c>
      <c r="AK108" s="26" t="str">
        <f>CONCATENATE(AC116+AC120+AE122+AE127+AC131,"-",AE116+AE120+AC122+AC127+AE131)</f>
        <v>8-9</v>
      </c>
      <c r="AL108" s="63">
        <v>3</v>
      </c>
    </row>
    <row r="109" spans="2:38" ht="14.25" customHeight="1">
      <c r="B109" s="20">
        <v>8</v>
      </c>
      <c r="C109" s="27">
        <v>4</v>
      </c>
      <c r="D109" s="31"/>
      <c r="E109" s="14" t="str">
        <f>IF(B109=0,"",INDEX(Nimet!$A$2:$D$251,B109,4))</f>
        <v>Niko Nevala, KoKa</v>
      </c>
      <c r="F109" s="165" t="str">
        <f>CONCATENATE(AE118,"-",AC118)</f>
        <v>0-3</v>
      </c>
      <c r="G109" s="166"/>
      <c r="H109" s="166"/>
      <c r="I109" s="166"/>
      <c r="J109" s="167"/>
      <c r="K109" s="165" t="str">
        <f>CONCATENATE(AE115,"-",AC115)</f>
        <v>0-3</v>
      </c>
      <c r="L109" s="166"/>
      <c r="M109" s="166"/>
      <c r="N109" s="166"/>
      <c r="O109" s="167"/>
      <c r="P109" s="165" t="str">
        <f>CONCATENATE(AE131,"-",AC131)</f>
        <v>1-3</v>
      </c>
      <c r="Q109" s="166"/>
      <c r="R109" s="166"/>
      <c r="S109" s="166"/>
      <c r="T109" s="167"/>
      <c r="U109" s="162"/>
      <c r="V109" s="163"/>
      <c r="W109" s="163"/>
      <c r="X109" s="163"/>
      <c r="Y109" s="164"/>
      <c r="Z109" s="165" t="str">
        <f>CONCATENATE(AC128,"-",AE128)</f>
        <v>3-1</v>
      </c>
      <c r="AA109" s="166"/>
      <c r="AB109" s="166"/>
      <c r="AC109" s="166"/>
      <c r="AD109" s="167"/>
      <c r="AE109" s="165" t="str">
        <f>CONCATENATE(AC124,"-",AE124)</f>
        <v>0-0</v>
      </c>
      <c r="AF109" s="166"/>
      <c r="AG109" s="166"/>
      <c r="AH109" s="166"/>
      <c r="AI109" s="167"/>
      <c r="AJ109" s="26" t="str">
        <f>CONCATENATE(AI115+AI118+AG124+AG128+AI131,"-",AG115+AG118+AI124+AI128+AG131)</f>
        <v>1-3</v>
      </c>
      <c r="AK109" s="26" t="str">
        <f>CONCATENATE(AE115+AE118+AC124+AC128+AE131,"-",AC115+AC118+AE124+AE128+AC131)</f>
        <v>4-10</v>
      </c>
      <c r="AL109" s="63">
        <v>4</v>
      </c>
    </row>
    <row r="110" spans="2:38" ht="14.25" customHeight="1">
      <c r="B110" s="20">
        <v>21</v>
      </c>
      <c r="C110" s="27">
        <v>5</v>
      </c>
      <c r="D110" s="31"/>
      <c r="E110" s="14" t="str">
        <f>IF(B110=0,"",INDEX(Nimet!$A$2:$D$251,B110,4))</f>
        <v>Jesse Toivanen, KuPTS</v>
      </c>
      <c r="F110" s="165" t="str">
        <f>CONCATENATE(AE114,"-",AC114)</f>
        <v>0-3</v>
      </c>
      <c r="G110" s="166"/>
      <c r="H110" s="166"/>
      <c r="I110" s="166"/>
      <c r="J110" s="167"/>
      <c r="K110" s="165" t="str">
        <f>CONCATENATE(AE123,"-",AC123)</f>
        <v>0-3</v>
      </c>
      <c r="L110" s="166"/>
      <c r="M110" s="166"/>
      <c r="N110" s="166"/>
      <c r="O110" s="167"/>
      <c r="P110" s="165" t="str">
        <f>CONCATENATE(AE120,"-",AC120)</f>
        <v>2-3</v>
      </c>
      <c r="Q110" s="166"/>
      <c r="R110" s="166"/>
      <c r="S110" s="166"/>
      <c r="T110" s="167"/>
      <c r="U110" s="165" t="str">
        <f>CONCATENATE(AE128,"-",AC128)</f>
        <v>1-3</v>
      </c>
      <c r="V110" s="166"/>
      <c r="W110" s="166"/>
      <c r="X110" s="166"/>
      <c r="Y110" s="167"/>
      <c r="Z110" s="162"/>
      <c r="AA110" s="163"/>
      <c r="AB110" s="163"/>
      <c r="AC110" s="163"/>
      <c r="AD110" s="164"/>
      <c r="AE110" s="165" t="str">
        <f>CONCATENATE(AC132,"-",AE132)</f>
        <v>0-0</v>
      </c>
      <c r="AF110" s="166"/>
      <c r="AG110" s="166"/>
      <c r="AH110" s="166"/>
      <c r="AI110" s="167"/>
      <c r="AJ110" s="26" t="str">
        <f>CONCATENATE(AI114+AI120+AI123+AI128+AG132,"-",AG114+AG120+AG123+AG128+AI132)</f>
        <v>0-4</v>
      </c>
      <c r="AK110" s="26" t="str">
        <f>CONCATENATE(AE114+AE120+AE123+AE128+AC132,"-",AC114+AC120+AC123+AC128+AE132)</f>
        <v>3-12</v>
      </c>
      <c r="AL110" s="63">
        <v>5</v>
      </c>
    </row>
    <row r="111" spans="2:38" ht="14.25" customHeight="1">
      <c r="B111" s="20"/>
      <c r="C111" s="27">
        <v>6</v>
      </c>
      <c r="D111" s="31"/>
      <c r="E111" s="14">
        <f>IF(B111=0,"",INDEX(Nimet!$A$2:$D$251,B111,4))</f>
      </c>
      <c r="F111" s="165" t="str">
        <f>CONCATENATE(AE126,"-",AC126)</f>
        <v>0-0</v>
      </c>
      <c r="G111" s="166"/>
      <c r="H111" s="166"/>
      <c r="I111" s="166"/>
      <c r="J111" s="167"/>
      <c r="K111" s="165" t="str">
        <f>CONCATENATE(AE119,"-",AC119)</f>
        <v>0-0</v>
      </c>
      <c r="L111" s="166"/>
      <c r="M111" s="166"/>
      <c r="N111" s="166"/>
      <c r="O111" s="167"/>
      <c r="P111" s="165" t="str">
        <f>CONCATENATE(AE116,"-",AC116)</f>
        <v>0-0</v>
      </c>
      <c r="Q111" s="166"/>
      <c r="R111" s="166"/>
      <c r="S111" s="166"/>
      <c r="T111" s="167"/>
      <c r="U111" s="165" t="str">
        <f>CONCATENATE(AE124,"-",AC124)</f>
        <v>0-0</v>
      </c>
      <c r="V111" s="166"/>
      <c r="W111" s="166"/>
      <c r="X111" s="166"/>
      <c r="Y111" s="167"/>
      <c r="Z111" s="165" t="str">
        <f>CONCATENATE(AE132,"-",AC132)</f>
        <v>0-0</v>
      </c>
      <c r="AA111" s="166"/>
      <c r="AB111" s="166"/>
      <c r="AC111" s="166"/>
      <c r="AD111" s="167"/>
      <c r="AE111" s="162"/>
      <c r="AF111" s="163"/>
      <c r="AG111" s="163"/>
      <c r="AH111" s="163"/>
      <c r="AI111" s="164"/>
      <c r="AJ111" s="26" t="str">
        <f>CONCATENATE(AI116+AI119+AI124+AI126+AI132,"-",AG116+AG119+AG124+AG126+AG132)</f>
        <v>0-0</v>
      </c>
      <c r="AK111" s="26" t="str">
        <f>CONCATENATE(AE116+AE119+AE124+AE126+AE132,"-",AC116+AC119+AC124+AC126+AC132)</f>
        <v>0-0</v>
      </c>
      <c r="AL111" s="63"/>
    </row>
    <row r="112" spans="2:38" ht="14.25" customHeight="1">
      <c r="B112" s="16"/>
      <c r="C112" s="3"/>
      <c r="D112" s="3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84"/>
      <c r="AK112" s="90"/>
      <c r="AL112" s="90"/>
    </row>
    <row r="113" spans="3:38" ht="14.25" customHeight="1">
      <c r="C113" s="19" t="s">
        <v>27</v>
      </c>
      <c r="E113" s="73"/>
      <c r="F113" s="73"/>
      <c r="G113" s="73"/>
      <c r="H113" s="91"/>
      <c r="I113" s="92">
        <v>1</v>
      </c>
      <c r="J113" s="93"/>
      <c r="K113" s="94"/>
      <c r="L113" s="95"/>
      <c r="M113" s="96">
        <v>2</v>
      </c>
      <c r="N113" s="97"/>
      <c r="O113" s="94"/>
      <c r="P113" s="95"/>
      <c r="Q113" s="96">
        <v>3</v>
      </c>
      <c r="R113" s="98"/>
      <c r="S113" s="73"/>
      <c r="T113" s="99"/>
      <c r="U113" s="100">
        <v>4</v>
      </c>
      <c r="V113" s="98"/>
      <c r="W113" s="73"/>
      <c r="X113" s="99"/>
      <c r="Y113" s="100">
        <v>5</v>
      </c>
      <c r="Z113" s="98"/>
      <c r="AA113" s="89"/>
      <c r="AB113" s="89"/>
      <c r="AC113" s="99"/>
      <c r="AD113" s="101" t="s">
        <v>33</v>
      </c>
      <c r="AE113" s="98"/>
      <c r="AF113" s="94"/>
      <c r="AG113" s="95"/>
      <c r="AH113" s="102" t="s">
        <v>34</v>
      </c>
      <c r="AI113" s="103"/>
      <c r="AJ113" s="73"/>
      <c r="AK113" s="73"/>
      <c r="AL113" s="104"/>
    </row>
    <row r="114" spans="1:38" ht="14.25" customHeight="1">
      <c r="A114" s="15" t="s">
        <v>4</v>
      </c>
      <c r="C114" s="1" t="str">
        <f>CONCATENATE(E106,"  -  ",E110)</f>
        <v>Samuli Soine, PT Espoo  -  Jesse Toivanen, KuPTS</v>
      </c>
      <c r="E114" s="73"/>
      <c r="F114" s="73"/>
      <c r="G114" s="73"/>
      <c r="H114" s="86">
        <v>11</v>
      </c>
      <c r="I114" s="74" t="s">
        <v>26</v>
      </c>
      <c r="J114" s="87">
        <v>4</v>
      </c>
      <c r="K114" s="65"/>
      <c r="L114" s="58">
        <v>11</v>
      </c>
      <c r="M114" s="64" t="s">
        <v>26</v>
      </c>
      <c r="N114" s="59">
        <v>2</v>
      </c>
      <c r="O114" s="65"/>
      <c r="P114" s="58">
        <v>11</v>
      </c>
      <c r="Q114" s="64" t="s">
        <v>26</v>
      </c>
      <c r="R114" s="59">
        <v>4</v>
      </c>
      <c r="S114" s="66"/>
      <c r="T114" s="58"/>
      <c r="U114" s="64" t="s">
        <v>26</v>
      </c>
      <c r="V114" s="59"/>
      <c r="W114" s="66"/>
      <c r="X114" s="58"/>
      <c r="Y114" s="64" t="s">
        <v>26</v>
      </c>
      <c r="Z114" s="59"/>
      <c r="AA114" s="65"/>
      <c r="AB114" s="65"/>
      <c r="AC114" s="67">
        <f>IF($H114-$J114&gt;0,1,0)+IF($L114-$N114&gt;0,1,0)+IF($P114-$R114&gt;0,1,0)+IF($T114-$V114&gt;0,1,0)+IF($X114-$Z114&gt;0,1,0)</f>
        <v>3</v>
      </c>
      <c r="AD114" s="68" t="s">
        <v>26</v>
      </c>
      <c r="AE114" s="69">
        <f>IF($H114-$J114&lt;0,1,0)+IF($L114-$N114&lt;0,1,0)+IF($P114-$R114&lt;0,1,0)+IF($T114-$V114&lt;0,1,0)+IF($X114-$Z114&lt;0,1,0)</f>
        <v>0</v>
      </c>
      <c r="AF114" s="70"/>
      <c r="AG114" s="71">
        <f>IF($AC114-$AE114&gt;0,1,0)</f>
        <v>1</v>
      </c>
      <c r="AH114" s="60" t="s">
        <v>26</v>
      </c>
      <c r="AI114" s="72">
        <f>IF($AC114-$AE114&lt;0,1,0)</f>
        <v>0</v>
      </c>
      <c r="AJ114" s="73"/>
      <c r="AK114" s="73"/>
      <c r="AL114" s="73"/>
    </row>
    <row r="115" spans="1:38" ht="14.25" customHeight="1">
      <c r="A115" s="15" t="s">
        <v>5</v>
      </c>
      <c r="C115" s="1" t="str">
        <f>CONCATENATE(E107,"  -  ",E109)</f>
        <v>Roni Kantola, TuKa  -  Niko Nevala, KoKa</v>
      </c>
      <c r="E115" s="73"/>
      <c r="F115" s="73"/>
      <c r="G115" s="73"/>
      <c r="H115" s="86">
        <v>11</v>
      </c>
      <c r="I115" s="74" t="s">
        <v>26</v>
      </c>
      <c r="J115" s="87">
        <v>7</v>
      </c>
      <c r="K115" s="65"/>
      <c r="L115" s="58">
        <v>11</v>
      </c>
      <c r="M115" s="64" t="s">
        <v>26</v>
      </c>
      <c r="N115" s="59">
        <v>3</v>
      </c>
      <c r="O115" s="65"/>
      <c r="P115" s="58">
        <v>11</v>
      </c>
      <c r="Q115" s="64" t="s">
        <v>26</v>
      </c>
      <c r="R115" s="59">
        <v>9</v>
      </c>
      <c r="S115" s="66"/>
      <c r="T115" s="58"/>
      <c r="U115" s="64" t="s">
        <v>26</v>
      </c>
      <c r="V115" s="59"/>
      <c r="W115" s="66"/>
      <c r="X115" s="58"/>
      <c r="Y115" s="64" t="s">
        <v>26</v>
      </c>
      <c r="Z115" s="59"/>
      <c r="AA115" s="65"/>
      <c r="AB115" s="65"/>
      <c r="AC115" s="67">
        <f>IF($H115-$J115&gt;0,1,0)+IF($L115-$N115&gt;0,1,0)+IF($P115-$R115&gt;0,1,0)+IF($T115-$V115&gt;0,1,0)+IF($X115-$Z115&gt;0,1,0)</f>
        <v>3</v>
      </c>
      <c r="AD115" s="68" t="s">
        <v>26</v>
      </c>
      <c r="AE115" s="69">
        <f>IF($H115-$J115&lt;0,1,0)+IF($L115-$N115&lt;0,1,0)+IF($P115-$R115&lt;0,1,0)+IF($T115-$V115&lt;0,1,0)+IF($X115-$Z115&lt;0,1,0)</f>
        <v>0</v>
      </c>
      <c r="AF115" s="70"/>
      <c r="AG115" s="71">
        <f>IF($AC115-$AE115&gt;0,1,0)</f>
        <v>1</v>
      </c>
      <c r="AH115" s="60" t="s">
        <v>26</v>
      </c>
      <c r="AI115" s="72">
        <f>IF($AC115-$AE115&lt;0,1,0)</f>
        <v>0</v>
      </c>
      <c r="AJ115" s="73"/>
      <c r="AK115" s="73"/>
      <c r="AL115" s="73"/>
    </row>
    <row r="116" spans="1:38" ht="14.25" customHeight="1">
      <c r="A116" s="15" t="s">
        <v>6</v>
      </c>
      <c r="C116" s="1" t="str">
        <f>CONCATENATE(E108,"  -  ",E111)</f>
        <v>Miikka O´Connor, MBF  -  </v>
      </c>
      <c r="E116" s="73"/>
      <c r="F116" s="73"/>
      <c r="G116" s="73"/>
      <c r="H116" s="86"/>
      <c r="I116" s="74" t="s">
        <v>26</v>
      </c>
      <c r="J116" s="87"/>
      <c r="K116" s="65"/>
      <c r="L116" s="58"/>
      <c r="M116" s="64" t="s">
        <v>26</v>
      </c>
      <c r="N116" s="59"/>
      <c r="O116" s="65"/>
      <c r="P116" s="58"/>
      <c r="Q116" s="64" t="s">
        <v>26</v>
      </c>
      <c r="R116" s="59"/>
      <c r="S116" s="66"/>
      <c r="T116" s="58"/>
      <c r="U116" s="64" t="s">
        <v>26</v>
      </c>
      <c r="V116" s="59"/>
      <c r="W116" s="66"/>
      <c r="X116" s="58"/>
      <c r="Y116" s="64" t="s">
        <v>26</v>
      </c>
      <c r="Z116" s="59"/>
      <c r="AA116" s="65"/>
      <c r="AB116" s="65"/>
      <c r="AC116" s="67">
        <f>IF($H116-$J116&gt;0,1,0)+IF($L116-$N116&gt;0,1,0)+IF($P116-$R116&gt;0,1,0)+IF($T116-$V116&gt;0,1,0)+IF($X116-$Z116&gt;0,1,0)</f>
        <v>0</v>
      </c>
      <c r="AD116" s="68" t="s">
        <v>26</v>
      </c>
      <c r="AE116" s="69">
        <f>IF($H116-$J116&lt;0,1,0)+IF($L116-$N116&lt;0,1,0)+IF($P116-$R116&lt;0,1,0)+IF($T116-$V116&lt;0,1,0)+IF($X116-$Z116&lt;0,1,0)</f>
        <v>0</v>
      </c>
      <c r="AF116" s="70"/>
      <c r="AG116" s="71">
        <f>IF($AC116-$AE116&gt;0,1,0)</f>
        <v>0</v>
      </c>
      <c r="AH116" s="60" t="s">
        <v>26</v>
      </c>
      <c r="AI116" s="72">
        <f>IF($AC116-$AE116&lt;0,1,0)</f>
        <v>0</v>
      </c>
      <c r="AJ116" s="73"/>
      <c r="AK116" s="73"/>
      <c r="AL116" s="73"/>
    </row>
    <row r="117" spans="1:38" ht="14.25" customHeight="1">
      <c r="A117" s="15"/>
      <c r="E117" s="73"/>
      <c r="F117" s="73"/>
      <c r="G117" s="73"/>
      <c r="H117" s="75"/>
      <c r="I117" s="76"/>
      <c r="J117" s="77"/>
      <c r="K117" s="65"/>
      <c r="L117" s="75"/>
      <c r="M117" s="76"/>
      <c r="N117" s="77"/>
      <c r="O117" s="65"/>
      <c r="P117" s="75"/>
      <c r="Q117" s="76"/>
      <c r="R117" s="77"/>
      <c r="S117" s="66"/>
      <c r="T117" s="75"/>
      <c r="U117" s="76"/>
      <c r="V117" s="77"/>
      <c r="W117" s="66"/>
      <c r="X117" s="75"/>
      <c r="Y117" s="76"/>
      <c r="Z117" s="77"/>
      <c r="AA117" s="65"/>
      <c r="AB117" s="65"/>
      <c r="AC117" s="67"/>
      <c r="AD117" s="68"/>
      <c r="AE117" s="69"/>
      <c r="AF117" s="70"/>
      <c r="AG117" s="71"/>
      <c r="AH117" s="61"/>
      <c r="AI117" s="72"/>
      <c r="AJ117" s="73"/>
      <c r="AK117" s="73"/>
      <c r="AL117" s="73"/>
    </row>
    <row r="118" spans="1:38" ht="14.25" customHeight="1">
      <c r="A118" s="15" t="s">
        <v>8</v>
      </c>
      <c r="C118" s="1" t="str">
        <f>CONCATENATE(E106,"  -  ",E109)</f>
        <v>Samuli Soine, PT Espoo  -  Niko Nevala, KoKa</v>
      </c>
      <c r="E118" s="73"/>
      <c r="F118" s="73"/>
      <c r="G118" s="73"/>
      <c r="H118" s="58">
        <v>11</v>
      </c>
      <c r="I118" s="64" t="s">
        <v>26</v>
      </c>
      <c r="J118" s="59">
        <v>2</v>
      </c>
      <c r="K118" s="65"/>
      <c r="L118" s="58">
        <v>11</v>
      </c>
      <c r="M118" s="64" t="s">
        <v>26</v>
      </c>
      <c r="N118" s="59">
        <v>6</v>
      </c>
      <c r="O118" s="65"/>
      <c r="P118" s="58">
        <v>11</v>
      </c>
      <c r="Q118" s="64" t="s">
        <v>26</v>
      </c>
      <c r="R118" s="59">
        <v>8</v>
      </c>
      <c r="S118" s="66"/>
      <c r="T118" s="58"/>
      <c r="U118" s="64" t="s">
        <v>26</v>
      </c>
      <c r="V118" s="59"/>
      <c r="W118" s="66"/>
      <c r="X118" s="58"/>
      <c r="Y118" s="64" t="s">
        <v>26</v>
      </c>
      <c r="Z118" s="59"/>
      <c r="AA118" s="65"/>
      <c r="AB118" s="65"/>
      <c r="AC118" s="67">
        <f>IF($H118-$J118&gt;0,1,0)+IF($L118-$N118&gt;0,1,0)+IF($P118-$R118&gt;0,1,0)+IF($T118-$V118&gt;0,1,0)+IF($X118-$Z118&gt;0,1,0)</f>
        <v>3</v>
      </c>
      <c r="AD118" s="68" t="s">
        <v>26</v>
      </c>
      <c r="AE118" s="69">
        <f>IF($H118-$J118&lt;0,1,0)+IF($L118-$N118&lt;0,1,0)+IF($P118-$R118&lt;0,1,0)+IF($T118-$V118&lt;0,1,0)+IF($X118-$Z118&lt;0,1,0)</f>
        <v>0</v>
      </c>
      <c r="AF118" s="70"/>
      <c r="AG118" s="71">
        <f>IF($AC118-$AE118&gt;0,1,0)</f>
        <v>1</v>
      </c>
      <c r="AH118" s="60" t="s">
        <v>26</v>
      </c>
      <c r="AI118" s="72">
        <f>IF($AC118-$AE118&lt;0,1,0)</f>
        <v>0</v>
      </c>
      <c r="AJ118" s="73"/>
      <c r="AK118" s="73"/>
      <c r="AL118" s="73"/>
    </row>
    <row r="119" spans="1:38" ht="14.25" customHeight="1">
      <c r="A119" s="15" t="s">
        <v>9</v>
      </c>
      <c r="C119" s="1" t="str">
        <f>CONCATENATE(E107,"  -  ",E111)</f>
        <v>Roni Kantola, TuKa  -  </v>
      </c>
      <c r="E119" s="73"/>
      <c r="F119" s="73"/>
      <c r="G119" s="73"/>
      <c r="H119" s="58"/>
      <c r="I119" s="64" t="s">
        <v>26</v>
      </c>
      <c r="J119" s="59"/>
      <c r="K119" s="65"/>
      <c r="L119" s="58"/>
      <c r="M119" s="64" t="s">
        <v>26</v>
      </c>
      <c r="N119" s="59"/>
      <c r="O119" s="65"/>
      <c r="P119" s="58"/>
      <c r="Q119" s="64" t="s">
        <v>26</v>
      </c>
      <c r="R119" s="59"/>
      <c r="S119" s="66"/>
      <c r="T119" s="58"/>
      <c r="U119" s="64" t="s">
        <v>26</v>
      </c>
      <c r="V119" s="59"/>
      <c r="W119" s="66"/>
      <c r="X119" s="58"/>
      <c r="Y119" s="64" t="s">
        <v>26</v>
      </c>
      <c r="Z119" s="59"/>
      <c r="AA119" s="65"/>
      <c r="AB119" s="65"/>
      <c r="AC119" s="67">
        <f>IF($H119-$J119&gt;0,1,0)+IF($L119-$N119&gt;0,1,0)+IF($P119-$R119&gt;0,1,0)+IF($T119-$V119&gt;0,1,0)+IF($X119-$Z119&gt;0,1,0)</f>
        <v>0</v>
      </c>
      <c r="AD119" s="68" t="s">
        <v>26</v>
      </c>
      <c r="AE119" s="69">
        <f>IF($H119-$J119&lt;0,1,0)+IF($L119-$N119&lt;0,1,0)+IF($P119-$R119&lt;0,1,0)+IF($T119-$V119&lt;0,1,0)+IF($X119-$Z119&lt;0,1,0)</f>
        <v>0</v>
      </c>
      <c r="AF119" s="70"/>
      <c r="AG119" s="71">
        <f>IF($AC119-$AE119&gt;0,1,0)</f>
        <v>0</v>
      </c>
      <c r="AH119" s="60" t="s">
        <v>26</v>
      </c>
      <c r="AI119" s="72">
        <f>IF($AC119-$AE119&lt;0,1,0)</f>
        <v>0</v>
      </c>
      <c r="AJ119" s="73"/>
      <c r="AK119" s="73"/>
      <c r="AL119" s="73"/>
    </row>
    <row r="120" spans="1:38" ht="14.25" customHeight="1">
      <c r="A120" s="15" t="s">
        <v>10</v>
      </c>
      <c r="C120" s="1" t="str">
        <f>CONCATENATE(E108,"  -  ",E110)</f>
        <v>Miikka O´Connor, MBF  -  Jesse Toivanen, KuPTS</v>
      </c>
      <c r="E120" s="73"/>
      <c r="F120" s="73"/>
      <c r="G120" s="73"/>
      <c r="H120" s="58">
        <v>5</v>
      </c>
      <c r="I120" s="64" t="s">
        <v>26</v>
      </c>
      <c r="J120" s="59">
        <v>11</v>
      </c>
      <c r="K120" s="65"/>
      <c r="L120" s="58">
        <v>12</v>
      </c>
      <c r="M120" s="64" t="s">
        <v>26</v>
      </c>
      <c r="N120" s="59">
        <v>10</v>
      </c>
      <c r="O120" s="65"/>
      <c r="P120" s="58">
        <v>9</v>
      </c>
      <c r="Q120" s="64" t="s">
        <v>26</v>
      </c>
      <c r="R120" s="59">
        <v>11</v>
      </c>
      <c r="S120" s="66"/>
      <c r="T120" s="58">
        <v>12</v>
      </c>
      <c r="U120" s="64" t="s">
        <v>26</v>
      </c>
      <c r="V120" s="59">
        <v>10</v>
      </c>
      <c r="W120" s="66"/>
      <c r="X120" s="58">
        <v>11</v>
      </c>
      <c r="Y120" s="64" t="s">
        <v>26</v>
      </c>
      <c r="Z120" s="59">
        <v>2</v>
      </c>
      <c r="AA120" s="65"/>
      <c r="AB120" s="65"/>
      <c r="AC120" s="67">
        <f>IF($H120-$J120&gt;0,1,0)+IF($L120-$N120&gt;0,1,0)+IF($P120-$R120&gt;0,1,0)+IF($T120-$V120&gt;0,1,0)+IF($X120-$Z120&gt;0,1,0)</f>
        <v>3</v>
      </c>
      <c r="AD120" s="68" t="s">
        <v>26</v>
      </c>
      <c r="AE120" s="69">
        <f>IF($H120-$J120&lt;0,1,0)+IF($L120-$N120&lt;0,1,0)+IF($P120-$R120&lt;0,1,0)+IF($T120-$V120&lt;0,1,0)+IF($X120-$Z120&lt;0,1,0)</f>
        <v>2</v>
      </c>
      <c r="AF120" s="70"/>
      <c r="AG120" s="71">
        <f>IF($AC120-$AE120&gt;0,1,0)</f>
        <v>1</v>
      </c>
      <c r="AH120" s="60" t="s">
        <v>26</v>
      </c>
      <c r="AI120" s="72">
        <f>IF($AC120-$AE120&lt;0,1,0)</f>
        <v>0</v>
      </c>
      <c r="AJ120" s="73"/>
      <c r="AK120" s="73"/>
      <c r="AL120" s="73"/>
    </row>
    <row r="121" spans="1:38" ht="14.25" customHeight="1">
      <c r="A121" s="15"/>
      <c r="E121" s="73"/>
      <c r="F121" s="73"/>
      <c r="G121" s="73"/>
      <c r="H121" s="75"/>
      <c r="I121" s="76"/>
      <c r="J121" s="77"/>
      <c r="K121" s="65"/>
      <c r="L121" s="75"/>
      <c r="M121" s="76"/>
      <c r="N121" s="77"/>
      <c r="O121" s="65"/>
      <c r="P121" s="75"/>
      <c r="Q121" s="76"/>
      <c r="R121" s="77"/>
      <c r="S121" s="66"/>
      <c r="T121" s="75"/>
      <c r="U121" s="76"/>
      <c r="V121" s="77"/>
      <c r="W121" s="66"/>
      <c r="X121" s="75"/>
      <c r="Y121" s="76"/>
      <c r="Z121" s="77"/>
      <c r="AA121" s="65"/>
      <c r="AB121" s="65"/>
      <c r="AC121" s="67"/>
      <c r="AD121" s="68"/>
      <c r="AE121" s="69"/>
      <c r="AF121" s="70"/>
      <c r="AG121" s="71"/>
      <c r="AH121" s="61"/>
      <c r="AI121" s="72"/>
      <c r="AJ121" s="73"/>
      <c r="AK121" s="73"/>
      <c r="AL121" s="73"/>
    </row>
    <row r="122" spans="1:38" ht="14.25" customHeight="1">
      <c r="A122" s="15" t="s">
        <v>12</v>
      </c>
      <c r="C122" s="1" t="str">
        <f>CONCATENATE(E106,"  -  ",E108)</f>
        <v>Samuli Soine, PT Espoo  -  Miikka O´Connor, MBF</v>
      </c>
      <c r="E122" s="73"/>
      <c r="F122" s="73"/>
      <c r="G122" s="73"/>
      <c r="H122" s="58">
        <v>11</v>
      </c>
      <c r="I122" s="64" t="s">
        <v>26</v>
      </c>
      <c r="J122" s="59">
        <v>2</v>
      </c>
      <c r="K122" s="65"/>
      <c r="L122" s="58">
        <v>11</v>
      </c>
      <c r="M122" s="64" t="s">
        <v>26</v>
      </c>
      <c r="N122" s="59">
        <v>3</v>
      </c>
      <c r="O122" s="65"/>
      <c r="P122" s="58">
        <v>11</v>
      </c>
      <c r="Q122" s="64" t="s">
        <v>26</v>
      </c>
      <c r="R122" s="59">
        <v>3</v>
      </c>
      <c r="S122" s="66"/>
      <c r="T122" s="58"/>
      <c r="U122" s="64" t="s">
        <v>26</v>
      </c>
      <c r="V122" s="59"/>
      <c r="W122" s="66"/>
      <c r="X122" s="58"/>
      <c r="Y122" s="64" t="s">
        <v>26</v>
      </c>
      <c r="Z122" s="59"/>
      <c r="AA122" s="65"/>
      <c r="AB122" s="65"/>
      <c r="AC122" s="67">
        <f>IF($H122-$J122&gt;0,1,0)+IF($L122-$N122&gt;0,1,0)+IF($P122-$R122&gt;0,1,0)+IF($T122-$V122&gt;0,1,0)+IF($X122-$Z122&gt;0,1,0)</f>
        <v>3</v>
      </c>
      <c r="AD122" s="68" t="s">
        <v>26</v>
      </c>
      <c r="AE122" s="69">
        <f>IF($H122-$J122&lt;0,1,0)+IF($L122-$N122&lt;0,1,0)+IF($P122-$R122&lt;0,1,0)+IF($T122-$V122&lt;0,1,0)+IF($X122-$Z122&lt;0,1,0)</f>
        <v>0</v>
      </c>
      <c r="AF122" s="70"/>
      <c r="AG122" s="71">
        <f>IF($AC122-$AE122&gt;0,1,0)</f>
        <v>1</v>
      </c>
      <c r="AH122" s="60" t="s">
        <v>26</v>
      </c>
      <c r="AI122" s="72">
        <f>IF($AC122-$AE122&lt;0,1,0)</f>
        <v>0</v>
      </c>
      <c r="AJ122" s="73"/>
      <c r="AK122" s="73"/>
      <c r="AL122" s="73"/>
    </row>
    <row r="123" spans="1:38" ht="14.25" customHeight="1">
      <c r="A123" s="15" t="s">
        <v>13</v>
      </c>
      <c r="C123" s="1" t="str">
        <f>CONCATENATE(E107,"  -  ",E110)</f>
        <v>Roni Kantola, TuKa  -  Jesse Toivanen, KuPTS</v>
      </c>
      <c r="E123" s="73"/>
      <c r="F123" s="73"/>
      <c r="G123" s="73"/>
      <c r="H123" s="58">
        <v>11</v>
      </c>
      <c r="I123" s="64" t="s">
        <v>26</v>
      </c>
      <c r="J123" s="59">
        <v>8</v>
      </c>
      <c r="K123" s="65"/>
      <c r="L123" s="58">
        <v>11</v>
      </c>
      <c r="M123" s="64" t="s">
        <v>26</v>
      </c>
      <c r="N123" s="59">
        <v>5</v>
      </c>
      <c r="O123" s="65"/>
      <c r="P123" s="58">
        <v>11</v>
      </c>
      <c r="Q123" s="64" t="s">
        <v>26</v>
      </c>
      <c r="R123" s="59">
        <v>9</v>
      </c>
      <c r="S123" s="66"/>
      <c r="T123" s="58"/>
      <c r="U123" s="64" t="s">
        <v>26</v>
      </c>
      <c r="V123" s="59"/>
      <c r="W123" s="66"/>
      <c r="X123" s="58"/>
      <c r="Y123" s="64" t="s">
        <v>26</v>
      </c>
      <c r="Z123" s="59"/>
      <c r="AA123" s="65"/>
      <c r="AB123" s="65"/>
      <c r="AC123" s="67">
        <f>IF($H123-$J123&gt;0,1,0)+IF($L123-$N123&gt;0,1,0)+IF($P123-$R123&gt;0,1,0)+IF($T123-$V123&gt;0,1,0)+IF($X123-$Z123&gt;0,1,0)</f>
        <v>3</v>
      </c>
      <c r="AD123" s="68" t="s">
        <v>26</v>
      </c>
      <c r="AE123" s="69">
        <f>IF($H123-$J123&lt;0,1,0)+IF($L123-$N123&lt;0,1,0)+IF($P123-$R123&lt;0,1,0)+IF($T123-$V123&lt;0,1,0)+IF($X123-$Z123&lt;0,1,0)</f>
        <v>0</v>
      </c>
      <c r="AF123" s="70"/>
      <c r="AG123" s="71">
        <f>IF($AC123-$AE123&gt;0,1,0)</f>
        <v>1</v>
      </c>
      <c r="AH123" s="60" t="s">
        <v>26</v>
      </c>
      <c r="AI123" s="72">
        <f>IF($AC123-$AE123&lt;0,1,0)</f>
        <v>0</v>
      </c>
      <c r="AJ123" s="73"/>
      <c r="AK123" s="73"/>
      <c r="AL123" s="73"/>
    </row>
    <row r="124" spans="1:38" ht="14.25" customHeight="1">
      <c r="A124" s="15" t="s">
        <v>14</v>
      </c>
      <c r="C124" s="1" t="str">
        <f>CONCATENATE(E109,"  -  ",E111)</f>
        <v>Niko Nevala, KoKa  -  </v>
      </c>
      <c r="E124" s="73"/>
      <c r="F124" s="73"/>
      <c r="G124" s="73"/>
      <c r="H124" s="58"/>
      <c r="I124" s="64" t="s">
        <v>26</v>
      </c>
      <c r="J124" s="59"/>
      <c r="K124" s="65"/>
      <c r="L124" s="58"/>
      <c r="M124" s="64" t="s">
        <v>26</v>
      </c>
      <c r="N124" s="59"/>
      <c r="O124" s="65"/>
      <c r="P124" s="58"/>
      <c r="Q124" s="64" t="s">
        <v>26</v>
      </c>
      <c r="R124" s="59"/>
      <c r="S124" s="66"/>
      <c r="T124" s="58"/>
      <c r="U124" s="64" t="s">
        <v>26</v>
      </c>
      <c r="V124" s="59"/>
      <c r="W124" s="66"/>
      <c r="X124" s="58"/>
      <c r="Y124" s="64" t="s">
        <v>26</v>
      </c>
      <c r="Z124" s="59"/>
      <c r="AA124" s="65"/>
      <c r="AB124" s="65"/>
      <c r="AC124" s="67">
        <f>IF($H124-$J124&gt;0,1,0)+IF($L124-$N124&gt;0,1,0)+IF($P124-$R124&gt;0,1,0)+IF($T124-$V124&gt;0,1,0)+IF($X124-$Z124&gt;0,1,0)</f>
        <v>0</v>
      </c>
      <c r="AD124" s="68" t="s">
        <v>26</v>
      </c>
      <c r="AE124" s="69">
        <f>IF($H124-$J124&lt;0,1,0)+IF($L124-$N124&lt;0,1,0)+IF($P124-$R124&lt;0,1,0)+IF($T124-$V124&lt;0,1,0)+IF($X124-$Z124&lt;0,1,0)</f>
        <v>0</v>
      </c>
      <c r="AF124" s="70"/>
      <c r="AG124" s="71">
        <f>IF($AC124-$AE124&gt;0,1,0)</f>
        <v>0</v>
      </c>
      <c r="AH124" s="60" t="s">
        <v>26</v>
      </c>
      <c r="AI124" s="72">
        <f>IF($AC124-$AE124&lt;0,1,0)</f>
        <v>0</v>
      </c>
      <c r="AJ124" s="73"/>
      <c r="AK124" s="73"/>
      <c r="AL124" s="73"/>
    </row>
    <row r="125" spans="1:38" ht="14.25" customHeight="1">
      <c r="A125" s="15"/>
      <c r="E125" s="73"/>
      <c r="F125" s="73"/>
      <c r="G125" s="73"/>
      <c r="H125" s="75"/>
      <c r="I125" s="76"/>
      <c r="J125" s="77"/>
      <c r="K125" s="65"/>
      <c r="L125" s="75"/>
      <c r="M125" s="76"/>
      <c r="N125" s="77"/>
      <c r="O125" s="65"/>
      <c r="P125" s="75"/>
      <c r="Q125" s="76"/>
      <c r="R125" s="77"/>
      <c r="S125" s="66"/>
      <c r="T125" s="75"/>
      <c r="U125" s="76"/>
      <c r="V125" s="77"/>
      <c r="W125" s="66"/>
      <c r="X125" s="75"/>
      <c r="Y125" s="76"/>
      <c r="Z125" s="77"/>
      <c r="AA125" s="65"/>
      <c r="AB125" s="65"/>
      <c r="AC125" s="67"/>
      <c r="AD125" s="68"/>
      <c r="AE125" s="69"/>
      <c r="AF125" s="70"/>
      <c r="AG125" s="71"/>
      <c r="AH125" s="61"/>
      <c r="AI125" s="72"/>
      <c r="AJ125" s="73"/>
      <c r="AK125" s="73"/>
      <c r="AL125" s="73"/>
    </row>
    <row r="126" spans="1:38" ht="14.25" customHeight="1">
      <c r="A126" s="15" t="s">
        <v>16</v>
      </c>
      <c r="C126" s="1" t="str">
        <f>CONCATENATE(E106,"  -  ",E111)</f>
        <v>Samuli Soine, PT Espoo  -  </v>
      </c>
      <c r="E126" s="73"/>
      <c r="F126" s="73"/>
      <c r="G126" s="73"/>
      <c r="H126" s="58"/>
      <c r="I126" s="64" t="s">
        <v>26</v>
      </c>
      <c r="J126" s="59"/>
      <c r="K126" s="65"/>
      <c r="L126" s="58"/>
      <c r="M126" s="64" t="s">
        <v>26</v>
      </c>
      <c r="N126" s="59"/>
      <c r="O126" s="65"/>
      <c r="P126" s="58"/>
      <c r="Q126" s="64" t="s">
        <v>26</v>
      </c>
      <c r="R126" s="59"/>
      <c r="S126" s="66"/>
      <c r="T126" s="58"/>
      <c r="U126" s="64" t="s">
        <v>26</v>
      </c>
      <c r="V126" s="59"/>
      <c r="W126" s="66"/>
      <c r="X126" s="58"/>
      <c r="Y126" s="64" t="s">
        <v>26</v>
      </c>
      <c r="Z126" s="59"/>
      <c r="AA126" s="65"/>
      <c r="AB126" s="65"/>
      <c r="AC126" s="67">
        <f>IF($H126-$J126&gt;0,1,0)+IF($L126-$N126&gt;0,1,0)+IF($P126-$R126&gt;0,1,0)+IF($T126-$V126&gt;0,1,0)+IF($X126-$Z126&gt;0,1,0)</f>
        <v>0</v>
      </c>
      <c r="AD126" s="68" t="s">
        <v>26</v>
      </c>
      <c r="AE126" s="69">
        <f>IF($H126-$J126&lt;0,1,0)+IF($L126-$N126&lt;0,1,0)+IF($P126-$R126&lt;0,1,0)+IF($T126-$V126&lt;0,1,0)+IF($X126-$Z126&lt;0,1,0)</f>
        <v>0</v>
      </c>
      <c r="AF126" s="70"/>
      <c r="AG126" s="71">
        <f>IF($AC126-$AE126&gt;0,1,0)</f>
        <v>0</v>
      </c>
      <c r="AH126" s="60" t="s">
        <v>26</v>
      </c>
      <c r="AI126" s="72">
        <f>IF($AC126-$AE126&lt;0,1,0)</f>
        <v>0</v>
      </c>
      <c r="AJ126" s="73"/>
      <c r="AK126" s="73"/>
      <c r="AL126" s="73"/>
    </row>
    <row r="127" spans="1:38" ht="14.25" customHeight="1">
      <c r="A127" s="15" t="s">
        <v>17</v>
      </c>
      <c r="C127" s="1" t="str">
        <f>CONCATENATE(E107,"  -  ",E108)</f>
        <v>Roni Kantola, TuKa  -  Miikka O´Connor, MBF</v>
      </c>
      <c r="E127" s="73"/>
      <c r="F127" s="73"/>
      <c r="G127" s="73"/>
      <c r="H127" s="58">
        <v>8</v>
      </c>
      <c r="I127" s="64" t="s">
        <v>26</v>
      </c>
      <c r="J127" s="59">
        <v>11</v>
      </c>
      <c r="K127" s="65"/>
      <c r="L127" s="58">
        <v>6</v>
      </c>
      <c r="M127" s="64" t="s">
        <v>26</v>
      </c>
      <c r="N127" s="59">
        <v>11</v>
      </c>
      <c r="O127" s="65"/>
      <c r="P127" s="58">
        <v>11</v>
      </c>
      <c r="Q127" s="64" t="s">
        <v>26</v>
      </c>
      <c r="R127" s="59">
        <v>6</v>
      </c>
      <c r="S127" s="66"/>
      <c r="T127" s="58">
        <v>11</v>
      </c>
      <c r="U127" s="64" t="s">
        <v>26</v>
      </c>
      <c r="V127" s="59">
        <v>6</v>
      </c>
      <c r="W127" s="66"/>
      <c r="X127" s="58">
        <v>11</v>
      </c>
      <c r="Y127" s="64" t="s">
        <v>26</v>
      </c>
      <c r="Z127" s="59">
        <v>9</v>
      </c>
      <c r="AA127" s="65"/>
      <c r="AB127" s="65"/>
      <c r="AC127" s="67">
        <f>IF($H127-$J127&gt;0,1,0)+IF($L127-$N127&gt;0,1,0)+IF($P127-$R127&gt;0,1,0)+IF($T127-$V127&gt;0,1,0)+IF($X127-$Z127&gt;0,1,0)</f>
        <v>3</v>
      </c>
      <c r="AD127" s="68" t="s">
        <v>26</v>
      </c>
      <c r="AE127" s="69">
        <f>IF($H127-$J127&lt;0,1,0)+IF($L127-$N127&lt;0,1,0)+IF($P127-$R127&lt;0,1,0)+IF($T127-$V127&lt;0,1,0)+IF($X127-$Z127&lt;0,1,0)</f>
        <v>2</v>
      </c>
      <c r="AF127" s="70"/>
      <c r="AG127" s="71">
        <f>IF($AC127-$AE127&gt;0,1,0)</f>
        <v>1</v>
      </c>
      <c r="AH127" s="60" t="s">
        <v>26</v>
      </c>
      <c r="AI127" s="72">
        <f>IF($AC127-$AE127&lt;0,1,0)</f>
        <v>0</v>
      </c>
      <c r="AJ127" s="73"/>
      <c r="AK127" s="73"/>
      <c r="AL127" s="73"/>
    </row>
    <row r="128" spans="1:38" ht="14.25" customHeight="1">
      <c r="A128" s="15" t="s">
        <v>18</v>
      </c>
      <c r="C128" s="1" t="str">
        <f>CONCATENATE(E109,"  -  ",E110)</f>
        <v>Niko Nevala, KoKa  -  Jesse Toivanen, KuPTS</v>
      </c>
      <c r="E128" s="73"/>
      <c r="F128" s="73"/>
      <c r="G128" s="73"/>
      <c r="H128" s="58">
        <v>4</v>
      </c>
      <c r="I128" s="64" t="s">
        <v>26</v>
      </c>
      <c r="J128" s="59">
        <v>11</v>
      </c>
      <c r="K128" s="65"/>
      <c r="L128" s="58">
        <v>11</v>
      </c>
      <c r="M128" s="64" t="s">
        <v>26</v>
      </c>
      <c r="N128" s="59">
        <v>3</v>
      </c>
      <c r="O128" s="65"/>
      <c r="P128" s="58">
        <v>11</v>
      </c>
      <c r="Q128" s="64" t="s">
        <v>26</v>
      </c>
      <c r="R128" s="59">
        <v>7</v>
      </c>
      <c r="S128" s="66"/>
      <c r="T128" s="58">
        <v>11</v>
      </c>
      <c r="U128" s="64" t="s">
        <v>26</v>
      </c>
      <c r="V128" s="59">
        <v>3</v>
      </c>
      <c r="W128" s="66"/>
      <c r="X128" s="58"/>
      <c r="Y128" s="64" t="s">
        <v>26</v>
      </c>
      <c r="Z128" s="59"/>
      <c r="AA128" s="65"/>
      <c r="AB128" s="65"/>
      <c r="AC128" s="67">
        <f>IF($H128-$J128&gt;0,1,0)+IF($L128-$N128&gt;0,1,0)+IF($P128-$R128&gt;0,1,0)+IF($T128-$V128&gt;0,1,0)+IF($X128-$Z128&gt;0,1,0)</f>
        <v>3</v>
      </c>
      <c r="AD128" s="68" t="s">
        <v>26</v>
      </c>
      <c r="AE128" s="69">
        <f>IF($H128-$J128&lt;0,1,0)+IF($L128-$N128&lt;0,1,0)+IF($P128-$R128&lt;0,1,0)+IF($T128-$V128&lt;0,1,0)+IF($X128-$Z128&lt;0,1,0)</f>
        <v>1</v>
      </c>
      <c r="AF128" s="70"/>
      <c r="AG128" s="71">
        <f>IF($AC128-$AE128&gt;0,1,0)</f>
        <v>1</v>
      </c>
      <c r="AH128" s="60" t="s">
        <v>26</v>
      </c>
      <c r="AI128" s="72">
        <f>IF($AC128-$AE128&lt;0,1,0)</f>
        <v>0</v>
      </c>
      <c r="AJ128" s="73"/>
      <c r="AK128" s="73"/>
      <c r="AL128" s="73"/>
    </row>
    <row r="129" spans="1:38" ht="14.25" customHeight="1">
      <c r="A129" s="15"/>
      <c r="E129" s="73"/>
      <c r="F129" s="73"/>
      <c r="G129" s="73"/>
      <c r="H129" s="75"/>
      <c r="I129" s="76"/>
      <c r="J129" s="77"/>
      <c r="K129" s="65"/>
      <c r="L129" s="75"/>
      <c r="M129" s="76"/>
      <c r="N129" s="77"/>
      <c r="O129" s="65"/>
      <c r="P129" s="75"/>
      <c r="Q129" s="76"/>
      <c r="R129" s="77"/>
      <c r="S129" s="66"/>
      <c r="T129" s="75"/>
      <c r="U129" s="76"/>
      <c r="V129" s="77"/>
      <c r="W129" s="66"/>
      <c r="X129" s="75"/>
      <c r="Y129" s="76"/>
      <c r="Z129" s="77"/>
      <c r="AA129" s="65"/>
      <c r="AB129" s="65"/>
      <c r="AC129" s="67"/>
      <c r="AD129" s="68"/>
      <c r="AE129" s="69"/>
      <c r="AF129" s="70"/>
      <c r="AG129" s="71"/>
      <c r="AH129" s="61"/>
      <c r="AI129" s="72"/>
      <c r="AJ129" s="73"/>
      <c r="AK129" s="73"/>
      <c r="AL129" s="73"/>
    </row>
    <row r="130" spans="1:38" ht="14.25" customHeight="1">
      <c r="A130" s="15" t="s">
        <v>20</v>
      </c>
      <c r="C130" s="1" t="str">
        <f>CONCATENATE(E106,"  -  ",E107)</f>
        <v>Samuli Soine, PT Espoo  -  Roni Kantola, TuKa</v>
      </c>
      <c r="E130" s="73"/>
      <c r="F130" s="73"/>
      <c r="G130" s="73"/>
      <c r="H130" s="58">
        <v>11</v>
      </c>
      <c r="I130" s="64" t="s">
        <v>26</v>
      </c>
      <c r="J130" s="59">
        <v>4</v>
      </c>
      <c r="K130" s="65"/>
      <c r="L130" s="58">
        <v>11</v>
      </c>
      <c r="M130" s="64" t="s">
        <v>26</v>
      </c>
      <c r="N130" s="59">
        <v>8</v>
      </c>
      <c r="O130" s="65"/>
      <c r="P130" s="58">
        <v>11</v>
      </c>
      <c r="Q130" s="64" t="s">
        <v>26</v>
      </c>
      <c r="R130" s="59">
        <v>1</v>
      </c>
      <c r="S130" s="66"/>
      <c r="T130" s="58"/>
      <c r="U130" s="64" t="s">
        <v>26</v>
      </c>
      <c r="V130" s="59"/>
      <c r="W130" s="66"/>
      <c r="X130" s="58"/>
      <c r="Y130" s="64" t="s">
        <v>26</v>
      </c>
      <c r="Z130" s="59"/>
      <c r="AA130" s="65"/>
      <c r="AB130" s="65"/>
      <c r="AC130" s="67">
        <f>IF($H130-$J130&gt;0,1,0)+IF($L130-$N130&gt;0,1,0)+IF($P130-$R130&gt;0,1,0)+IF($T130-$V130&gt;0,1,0)+IF($X130-$Z130&gt;0,1,0)</f>
        <v>3</v>
      </c>
      <c r="AD130" s="68" t="s">
        <v>26</v>
      </c>
      <c r="AE130" s="69">
        <f>IF($H130-$J130&lt;0,1,0)+IF($L130-$N130&lt;0,1,0)+IF($P130-$R130&lt;0,1,0)+IF($T130-$V130&lt;0,1,0)+IF($X130-$Z130&lt;0,1,0)</f>
        <v>0</v>
      </c>
      <c r="AF130" s="70"/>
      <c r="AG130" s="71">
        <f>IF($AC130-$AE130&gt;0,1,0)</f>
        <v>1</v>
      </c>
      <c r="AH130" s="60" t="s">
        <v>26</v>
      </c>
      <c r="AI130" s="72">
        <f>IF($AC130-$AE130&lt;0,1,0)</f>
        <v>0</v>
      </c>
      <c r="AJ130" s="73"/>
      <c r="AK130" s="73"/>
      <c r="AL130" s="73"/>
    </row>
    <row r="131" spans="1:38" ht="14.25" customHeight="1">
      <c r="A131" s="15" t="s">
        <v>21</v>
      </c>
      <c r="C131" s="1" t="str">
        <f>CONCATENATE(E108,"  -  ",E109)</f>
        <v>Miikka O´Connor, MBF  -  Niko Nevala, KoKa</v>
      </c>
      <c r="E131" s="73"/>
      <c r="F131" s="73"/>
      <c r="G131" s="73"/>
      <c r="H131" s="58">
        <v>11</v>
      </c>
      <c r="I131" s="64" t="s">
        <v>26</v>
      </c>
      <c r="J131" s="59">
        <v>5</v>
      </c>
      <c r="K131" s="65"/>
      <c r="L131" s="58">
        <v>11</v>
      </c>
      <c r="M131" s="64" t="s">
        <v>26</v>
      </c>
      <c r="N131" s="59">
        <v>9</v>
      </c>
      <c r="O131" s="65"/>
      <c r="P131" s="58">
        <v>8</v>
      </c>
      <c r="Q131" s="64" t="s">
        <v>26</v>
      </c>
      <c r="R131" s="59">
        <v>11</v>
      </c>
      <c r="S131" s="66"/>
      <c r="T131" s="58">
        <v>11</v>
      </c>
      <c r="U131" s="64" t="s">
        <v>26</v>
      </c>
      <c r="V131" s="59">
        <v>7</v>
      </c>
      <c r="W131" s="66"/>
      <c r="X131" s="58"/>
      <c r="Y131" s="64" t="s">
        <v>26</v>
      </c>
      <c r="Z131" s="59"/>
      <c r="AA131" s="65"/>
      <c r="AB131" s="65"/>
      <c r="AC131" s="67">
        <f>IF($H131-$J131&gt;0,1,0)+IF($L131-$N131&gt;0,1,0)+IF($P131-$R131&gt;0,1,0)+IF($T131-$V131&gt;0,1,0)+IF($X131-$Z131&gt;0,1,0)</f>
        <v>3</v>
      </c>
      <c r="AD131" s="68" t="s">
        <v>26</v>
      </c>
      <c r="AE131" s="69">
        <f>IF($H131-$J131&lt;0,1,0)+IF($L131-$N131&lt;0,1,0)+IF($P131-$R131&lt;0,1,0)+IF($T131-$V131&lt;0,1,0)+IF($X131-$Z131&lt;0,1,0)</f>
        <v>1</v>
      </c>
      <c r="AF131" s="70"/>
      <c r="AG131" s="71">
        <f>IF($AC131-$AE131&gt;0,1,0)</f>
        <v>1</v>
      </c>
      <c r="AH131" s="60" t="s">
        <v>26</v>
      </c>
      <c r="AI131" s="72">
        <f>IF($AC131-$AE131&lt;0,1,0)</f>
        <v>0</v>
      </c>
      <c r="AJ131" s="73"/>
      <c r="AK131" s="73"/>
      <c r="AL131" s="73"/>
    </row>
    <row r="132" spans="1:38" ht="14.25" customHeight="1">
      <c r="A132" s="15" t="s">
        <v>22</v>
      </c>
      <c r="C132" s="1" t="str">
        <f>CONCATENATE(E110,"  -  ",E111)</f>
        <v>Jesse Toivanen, KuPTS  -  </v>
      </c>
      <c r="E132" s="73"/>
      <c r="F132" s="73"/>
      <c r="G132" s="73"/>
      <c r="H132" s="58"/>
      <c r="I132" s="64" t="s">
        <v>26</v>
      </c>
      <c r="J132" s="59"/>
      <c r="K132" s="65"/>
      <c r="L132" s="58"/>
      <c r="M132" s="64" t="s">
        <v>26</v>
      </c>
      <c r="N132" s="59"/>
      <c r="O132" s="65"/>
      <c r="P132" s="58"/>
      <c r="Q132" s="64" t="s">
        <v>26</v>
      </c>
      <c r="R132" s="59"/>
      <c r="S132" s="66"/>
      <c r="T132" s="58"/>
      <c r="U132" s="64" t="s">
        <v>26</v>
      </c>
      <c r="V132" s="59"/>
      <c r="W132" s="66"/>
      <c r="X132" s="58"/>
      <c r="Y132" s="64" t="s">
        <v>26</v>
      </c>
      <c r="Z132" s="59"/>
      <c r="AA132" s="65"/>
      <c r="AB132" s="65"/>
      <c r="AC132" s="78">
        <f>IF($H132-$J132&gt;0,1,0)+IF($L132-$N132&gt;0,1,0)+IF($P132-$R132&gt;0,1,0)+IF($T132-$V132&gt;0,1,0)+IF($X132-$Z132&gt;0,1,0)</f>
        <v>0</v>
      </c>
      <c r="AD132" s="79" t="s">
        <v>26</v>
      </c>
      <c r="AE132" s="80">
        <f>IF($H132-$J132&lt;0,1,0)+IF($L132-$N132&lt;0,1,0)+IF($P132-$R132&lt;0,1,0)+IF($T132-$V132&lt;0,1,0)+IF($X132-$Z132&lt;0,1,0)</f>
        <v>0</v>
      </c>
      <c r="AF132" s="70"/>
      <c r="AG132" s="81">
        <f>IF($AC132-$AE132&gt;0,1,0)</f>
        <v>0</v>
      </c>
      <c r="AH132" s="62" t="s">
        <v>26</v>
      </c>
      <c r="AI132" s="82">
        <f>IF($AC132-$AE132&lt;0,1,0)</f>
        <v>0</v>
      </c>
      <c r="AJ132" s="73"/>
      <c r="AK132" s="73"/>
      <c r="AL132" s="73"/>
    </row>
    <row r="133" spans="1:38" ht="14.25" customHeight="1">
      <c r="A133" s="15"/>
      <c r="E133" s="73"/>
      <c r="F133" s="73"/>
      <c r="G133" s="73"/>
      <c r="H133" s="83"/>
      <c r="I133" s="83"/>
      <c r="J133" s="83"/>
      <c r="K133" s="83"/>
      <c r="L133" s="83"/>
      <c r="M133" s="83"/>
      <c r="N133" s="83"/>
      <c r="O133" s="83"/>
      <c r="P133" s="83"/>
      <c r="Q133" s="84"/>
      <c r="R133" s="85"/>
      <c r="S133" s="85"/>
      <c r="T133" s="85"/>
      <c r="U133" s="85"/>
      <c r="V133" s="73"/>
      <c r="W133" s="73"/>
      <c r="X133" s="73"/>
      <c r="Y133" s="73"/>
      <c r="Z133" s="73"/>
      <c r="AA133" s="73"/>
      <c r="AB133" s="73"/>
      <c r="AC133" s="73"/>
      <c r="AD133" s="83"/>
      <c r="AE133" s="83"/>
      <c r="AF133" s="83"/>
      <c r="AG133" s="83"/>
      <c r="AH133" s="73"/>
      <c r="AI133" s="73"/>
      <c r="AJ133" s="73"/>
      <c r="AK133" s="73"/>
      <c r="AL133" s="73"/>
    </row>
    <row r="134" spans="1:38" ht="14.25" customHeight="1">
      <c r="A134" s="15"/>
      <c r="E134" s="73"/>
      <c r="F134" s="73"/>
      <c r="G134" s="73"/>
      <c r="H134" s="83"/>
      <c r="I134" s="83"/>
      <c r="J134" s="83"/>
      <c r="K134" s="83"/>
      <c r="L134" s="83"/>
      <c r="M134" s="83"/>
      <c r="N134" s="83"/>
      <c r="O134" s="83"/>
      <c r="P134" s="83"/>
      <c r="Q134" s="84"/>
      <c r="R134" s="85"/>
      <c r="S134" s="85"/>
      <c r="T134" s="85"/>
      <c r="U134" s="85"/>
      <c r="V134" s="73"/>
      <c r="W134" s="73"/>
      <c r="X134" s="73"/>
      <c r="Y134" s="73"/>
      <c r="Z134" s="73"/>
      <c r="AA134" s="73"/>
      <c r="AB134" s="73"/>
      <c r="AC134" s="73"/>
      <c r="AD134" s="83"/>
      <c r="AE134" s="83"/>
      <c r="AF134" s="83"/>
      <c r="AG134" s="83"/>
      <c r="AH134" s="73"/>
      <c r="AI134" s="73"/>
      <c r="AJ134" s="73"/>
      <c r="AK134" s="73"/>
      <c r="AL134" s="73"/>
    </row>
    <row r="135" spans="1:38" ht="14.25" customHeight="1">
      <c r="A135" s="15"/>
      <c r="E135" s="73"/>
      <c r="F135" s="73"/>
      <c r="G135" s="73"/>
      <c r="H135" s="83"/>
      <c r="I135" s="83"/>
      <c r="J135" s="83"/>
      <c r="K135" s="83"/>
      <c r="L135" s="83"/>
      <c r="M135" s="83"/>
      <c r="N135" s="83"/>
      <c r="O135" s="83"/>
      <c r="P135" s="83"/>
      <c r="Q135" s="84"/>
      <c r="R135" s="85"/>
      <c r="S135" s="85"/>
      <c r="T135" s="85"/>
      <c r="U135" s="85"/>
      <c r="V135" s="73"/>
      <c r="W135" s="73"/>
      <c r="X135" s="73"/>
      <c r="Y135" s="73"/>
      <c r="Z135" s="73"/>
      <c r="AA135" s="73"/>
      <c r="AB135" s="73"/>
      <c r="AC135" s="73"/>
      <c r="AD135" s="83"/>
      <c r="AE135" s="83"/>
      <c r="AF135" s="83"/>
      <c r="AG135" s="83"/>
      <c r="AH135" s="73"/>
      <c r="AI135" s="73"/>
      <c r="AJ135" s="73"/>
      <c r="AK135" s="73"/>
      <c r="AL135" s="73"/>
    </row>
    <row r="136" spans="1:38" ht="14.25" customHeight="1">
      <c r="A136" s="15"/>
      <c r="E136" s="73"/>
      <c r="F136" s="73"/>
      <c r="G136" s="73"/>
      <c r="H136" s="83"/>
      <c r="I136" s="83"/>
      <c r="J136" s="83"/>
      <c r="K136" s="83"/>
      <c r="L136" s="83"/>
      <c r="M136" s="83"/>
      <c r="N136" s="83"/>
      <c r="O136" s="83"/>
      <c r="P136" s="83"/>
      <c r="Q136" s="84"/>
      <c r="R136" s="85"/>
      <c r="S136" s="85"/>
      <c r="T136" s="85"/>
      <c r="U136" s="85"/>
      <c r="V136" s="73"/>
      <c r="W136" s="73"/>
      <c r="X136" s="73"/>
      <c r="Y136" s="73"/>
      <c r="Z136" s="73"/>
      <c r="AA136" s="73"/>
      <c r="AB136" s="73"/>
      <c r="AC136" s="73"/>
      <c r="AD136" s="83"/>
      <c r="AE136" s="83"/>
      <c r="AF136" s="83"/>
      <c r="AG136" s="83"/>
      <c r="AH136" s="73"/>
      <c r="AI136" s="73"/>
      <c r="AJ136" s="73"/>
      <c r="AK136" s="73"/>
      <c r="AL136" s="73"/>
    </row>
    <row r="137" spans="1:38" ht="14.25" customHeight="1">
      <c r="A137" s="15"/>
      <c r="E137" s="73"/>
      <c r="F137" s="73"/>
      <c r="G137" s="73"/>
      <c r="H137" s="83"/>
      <c r="I137" s="83"/>
      <c r="J137" s="83"/>
      <c r="K137" s="83"/>
      <c r="L137" s="83"/>
      <c r="M137" s="83"/>
      <c r="N137" s="83"/>
      <c r="O137" s="83"/>
      <c r="P137" s="83"/>
      <c r="Q137" s="84"/>
      <c r="R137" s="85"/>
      <c r="S137" s="85"/>
      <c r="T137" s="85"/>
      <c r="U137" s="85"/>
      <c r="V137" s="73"/>
      <c r="W137" s="73"/>
      <c r="X137" s="73"/>
      <c r="Y137" s="73"/>
      <c r="Z137" s="73"/>
      <c r="AA137" s="73"/>
      <c r="AB137" s="73"/>
      <c r="AC137" s="73"/>
      <c r="AD137" s="83"/>
      <c r="AE137" s="83"/>
      <c r="AF137" s="83"/>
      <c r="AG137" s="83"/>
      <c r="AH137" s="73"/>
      <c r="AI137" s="73"/>
      <c r="AJ137" s="73"/>
      <c r="AK137" s="73"/>
      <c r="AL137" s="73"/>
    </row>
    <row r="138" spans="1:38" ht="14.25" customHeight="1">
      <c r="A138" s="15"/>
      <c r="E138" s="73"/>
      <c r="F138" s="73"/>
      <c r="G138" s="73"/>
      <c r="H138" s="83"/>
      <c r="I138" s="83"/>
      <c r="J138" s="83"/>
      <c r="K138" s="83"/>
      <c r="L138" s="83"/>
      <c r="M138" s="83"/>
      <c r="N138" s="83"/>
      <c r="O138" s="83"/>
      <c r="P138" s="83"/>
      <c r="Q138" s="84"/>
      <c r="R138" s="85"/>
      <c r="S138" s="85"/>
      <c r="T138" s="85"/>
      <c r="U138" s="85"/>
      <c r="V138" s="73"/>
      <c r="W138" s="73"/>
      <c r="X138" s="73"/>
      <c r="Y138" s="73"/>
      <c r="Z138" s="73"/>
      <c r="AA138" s="73"/>
      <c r="AB138" s="73"/>
      <c r="AC138" s="73"/>
      <c r="AD138" s="83"/>
      <c r="AE138" s="83"/>
      <c r="AF138" s="83"/>
      <c r="AG138" s="83"/>
      <c r="AH138" s="73"/>
      <c r="AI138" s="73"/>
      <c r="AJ138" s="73"/>
      <c r="AK138" s="73"/>
      <c r="AL138" s="73"/>
    </row>
    <row r="139" spans="1:38" ht="14.25" customHeight="1">
      <c r="A139" s="15"/>
      <c r="E139" s="73"/>
      <c r="F139" s="73"/>
      <c r="G139" s="73"/>
      <c r="H139" s="83"/>
      <c r="I139" s="83"/>
      <c r="J139" s="83"/>
      <c r="K139" s="83"/>
      <c r="L139" s="83"/>
      <c r="M139" s="83"/>
      <c r="N139" s="83"/>
      <c r="O139" s="83"/>
      <c r="P139" s="83"/>
      <c r="Q139" s="84"/>
      <c r="R139" s="85"/>
      <c r="S139" s="85"/>
      <c r="T139" s="85"/>
      <c r="U139" s="85"/>
      <c r="V139" s="73"/>
      <c r="W139" s="73"/>
      <c r="X139" s="73"/>
      <c r="Y139" s="73"/>
      <c r="Z139" s="73"/>
      <c r="AA139" s="73"/>
      <c r="AB139" s="73"/>
      <c r="AC139" s="73"/>
      <c r="AD139" s="83"/>
      <c r="AE139" s="83"/>
      <c r="AF139" s="83"/>
      <c r="AG139" s="83"/>
      <c r="AH139" s="73"/>
      <c r="AI139" s="73"/>
      <c r="AJ139" s="73"/>
      <c r="AK139" s="73"/>
      <c r="AL139" s="73"/>
    </row>
    <row r="140" spans="1:38" ht="14.25" customHeight="1">
      <c r="A140" s="15"/>
      <c r="E140" s="73"/>
      <c r="F140" s="73"/>
      <c r="G140" s="73"/>
      <c r="H140" s="83"/>
      <c r="I140" s="83"/>
      <c r="J140" s="83"/>
      <c r="K140" s="83"/>
      <c r="L140" s="83"/>
      <c r="M140" s="83"/>
      <c r="N140" s="83"/>
      <c r="O140" s="83"/>
      <c r="P140" s="83"/>
      <c r="Q140" s="84"/>
      <c r="R140" s="85"/>
      <c r="S140" s="85"/>
      <c r="T140" s="85"/>
      <c r="U140" s="85"/>
      <c r="V140" s="73"/>
      <c r="W140" s="73"/>
      <c r="X140" s="73"/>
      <c r="Y140" s="73"/>
      <c r="Z140" s="73"/>
      <c r="AA140" s="73"/>
      <c r="AB140" s="73"/>
      <c r="AC140" s="73"/>
      <c r="AD140" s="83"/>
      <c r="AE140" s="83"/>
      <c r="AF140" s="83"/>
      <c r="AG140" s="83"/>
      <c r="AH140" s="73"/>
      <c r="AI140" s="73"/>
      <c r="AJ140" s="73"/>
      <c r="AK140" s="73"/>
      <c r="AL140" s="73"/>
    </row>
    <row r="141" spans="1:38" ht="14.25" customHeight="1">
      <c r="A141" s="15"/>
      <c r="E141" s="73"/>
      <c r="F141" s="73"/>
      <c r="G141" s="73"/>
      <c r="H141" s="83"/>
      <c r="I141" s="83"/>
      <c r="J141" s="83"/>
      <c r="K141" s="83"/>
      <c r="L141" s="83"/>
      <c r="M141" s="83"/>
      <c r="N141" s="83"/>
      <c r="O141" s="83"/>
      <c r="P141" s="83"/>
      <c r="Q141" s="84"/>
      <c r="R141" s="85"/>
      <c r="S141" s="85"/>
      <c r="T141" s="85"/>
      <c r="U141" s="85"/>
      <c r="V141" s="73"/>
      <c r="W141" s="73"/>
      <c r="X141" s="73"/>
      <c r="Y141" s="73"/>
      <c r="Z141" s="73"/>
      <c r="AA141" s="73"/>
      <c r="AB141" s="73"/>
      <c r="AC141" s="73"/>
      <c r="AD141" s="83"/>
      <c r="AE141" s="83"/>
      <c r="AF141" s="83"/>
      <c r="AG141" s="83"/>
      <c r="AH141" s="73"/>
      <c r="AI141" s="73"/>
      <c r="AJ141" s="73"/>
      <c r="AK141" s="73"/>
      <c r="AL141" s="73"/>
    </row>
    <row r="142" spans="1:38" ht="14.25" customHeight="1">
      <c r="A142" s="15"/>
      <c r="E142" s="73"/>
      <c r="F142" s="73"/>
      <c r="G142" s="73"/>
      <c r="H142" s="83"/>
      <c r="I142" s="83"/>
      <c r="J142" s="83"/>
      <c r="K142" s="83"/>
      <c r="L142" s="83"/>
      <c r="M142" s="83"/>
      <c r="N142" s="83"/>
      <c r="O142" s="83"/>
      <c r="P142" s="83"/>
      <c r="Q142" s="84"/>
      <c r="R142" s="85"/>
      <c r="S142" s="85"/>
      <c r="T142" s="85"/>
      <c r="U142" s="85"/>
      <c r="V142" s="73"/>
      <c r="W142" s="73"/>
      <c r="X142" s="73"/>
      <c r="Y142" s="73"/>
      <c r="Z142" s="73"/>
      <c r="AA142" s="73"/>
      <c r="AB142" s="73"/>
      <c r="AC142" s="73"/>
      <c r="AD142" s="83"/>
      <c r="AE142" s="83"/>
      <c r="AF142" s="83"/>
      <c r="AG142" s="83"/>
      <c r="AH142" s="73"/>
      <c r="AI142" s="73"/>
      <c r="AJ142" s="73"/>
      <c r="AK142" s="73"/>
      <c r="AL142" s="73"/>
    </row>
    <row r="143" spans="1:38" ht="14.25" customHeight="1">
      <c r="A143" s="15"/>
      <c r="E143" s="73"/>
      <c r="F143" s="73"/>
      <c r="G143" s="73"/>
      <c r="H143" s="83"/>
      <c r="I143" s="83"/>
      <c r="J143" s="83"/>
      <c r="K143" s="83"/>
      <c r="L143" s="83"/>
      <c r="M143" s="83"/>
      <c r="N143" s="83"/>
      <c r="O143" s="83"/>
      <c r="P143" s="83"/>
      <c r="Q143" s="84"/>
      <c r="R143" s="85"/>
      <c r="S143" s="85"/>
      <c r="T143" s="85"/>
      <c r="U143" s="85"/>
      <c r="V143" s="73"/>
      <c r="W143" s="73"/>
      <c r="X143" s="73"/>
      <c r="Y143" s="73"/>
      <c r="Z143" s="73"/>
      <c r="AA143" s="73"/>
      <c r="AB143" s="73"/>
      <c r="AC143" s="73"/>
      <c r="AD143" s="83"/>
      <c r="AE143" s="83"/>
      <c r="AF143" s="83"/>
      <c r="AG143" s="83"/>
      <c r="AH143" s="73"/>
      <c r="AI143" s="73"/>
      <c r="AJ143" s="73"/>
      <c r="AK143" s="73"/>
      <c r="AL143" s="73"/>
    </row>
    <row r="144" spans="5:38" ht="14.25" customHeight="1"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</row>
    <row r="145" spans="3:35" ht="20.25">
      <c r="C145" s="8" t="s">
        <v>73</v>
      </c>
      <c r="AE145" s="19" t="s">
        <v>27</v>
      </c>
      <c r="AF145" s="19"/>
      <c r="AG145" s="19"/>
      <c r="AH145" s="19"/>
      <c r="AI145" s="19"/>
    </row>
    <row r="146" spans="3:38" ht="14.25" customHeight="1">
      <c r="C146" s="10"/>
      <c r="AE146" s="1" t="s">
        <v>3</v>
      </c>
      <c r="AJ146" s="25" t="s">
        <v>4</v>
      </c>
      <c r="AK146" s="25" t="s">
        <v>5</v>
      </c>
      <c r="AL146" s="25" t="s">
        <v>6</v>
      </c>
    </row>
    <row r="147" spans="3:38" ht="14.25" customHeight="1">
      <c r="C147" s="9"/>
      <c r="AE147" s="1" t="s">
        <v>7</v>
      </c>
      <c r="AJ147" s="25" t="s">
        <v>8</v>
      </c>
      <c r="AK147" s="25" t="s">
        <v>9</v>
      </c>
      <c r="AL147" s="25" t="s">
        <v>10</v>
      </c>
    </row>
    <row r="148" spans="3:38" ht="15.75">
      <c r="C148" s="125" t="s">
        <v>153</v>
      </c>
      <c r="AE148" s="1" t="s">
        <v>11</v>
      </c>
      <c r="AJ148" s="25" t="s">
        <v>12</v>
      </c>
      <c r="AK148" s="25" t="s">
        <v>13</v>
      </c>
      <c r="AL148" s="25" t="s">
        <v>14</v>
      </c>
    </row>
    <row r="149" spans="3:38" ht="14.25" customHeight="1">
      <c r="C149" s="9"/>
      <c r="AE149" s="1" t="s">
        <v>15</v>
      </c>
      <c r="AJ149" s="25" t="s">
        <v>16</v>
      </c>
      <c r="AK149" s="25" t="s">
        <v>17</v>
      </c>
      <c r="AL149" s="25" t="s">
        <v>18</v>
      </c>
    </row>
    <row r="150" spans="3:38" ht="15.75">
      <c r="C150" s="125" t="s">
        <v>43</v>
      </c>
      <c r="AE150" s="1" t="s">
        <v>19</v>
      </c>
      <c r="AJ150" s="25" t="s">
        <v>20</v>
      </c>
      <c r="AK150" s="25" t="s">
        <v>21</v>
      </c>
      <c r="AL150" s="25" t="s">
        <v>22</v>
      </c>
    </row>
    <row r="151" ht="14.25" customHeight="1">
      <c r="C151" s="9"/>
    </row>
    <row r="152" spans="3:5" ht="14.25" customHeight="1">
      <c r="C152" s="88" t="s">
        <v>38</v>
      </c>
      <c r="D152" s="28"/>
      <c r="E152" s="28"/>
    </row>
    <row r="153" spans="3:38" ht="14.25" customHeight="1">
      <c r="C153" s="12"/>
      <c r="D153" s="13"/>
      <c r="E153" s="14"/>
      <c r="F153" s="157">
        <v>1</v>
      </c>
      <c r="G153" s="158"/>
      <c r="H153" s="158"/>
      <c r="I153" s="158"/>
      <c r="J153" s="159"/>
      <c r="K153" s="157">
        <v>2</v>
      </c>
      <c r="L153" s="160"/>
      <c r="M153" s="160"/>
      <c r="N153" s="160"/>
      <c r="O153" s="161"/>
      <c r="P153" s="157">
        <v>3</v>
      </c>
      <c r="Q153" s="160"/>
      <c r="R153" s="160"/>
      <c r="S153" s="160"/>
      <c r="T153" s="161"/>
      <c r="U153" s="157">
        <v>4</v>
      </c>
      <c r="V153" s="160"/>
      <c r="W153" s="160"/>
      <c r="X153" s="160"/>
      <c r="Y153" s="161"/>
      <c r="Z153" s="157">
        <v>5</v>
      </c>
      <c r="AA153" s="160"/>
      <c r="AB153" s="160"/>
      <c r="AC153" s="160"/>
      <c r="AD153" s="161"/>
      <c r="AE153" s="157">
        <v>6</v>
      </c>
      <c r="AF153" s="160"/>
      <c r="AG153" s="160"/>
      <c r="AH153" s="160"/>
      <c r="AI153" s="161"/>
      <c r="AJ153" s="26" t="s">
        <v>0</v>
      </c>
      <c r="AK153" s="26" t="s">
        <v>1</v>
      </c>
      <c r="AL153" s="26" t="s">
        <v>2</v>
      </c>
    </row>
    <row r="154" spans="2:38" ht="14.25" customHeight="1">
      <c r="B154" s="20">
        <v>15</v>
      </c>
      <c r="C154" s="27">
        <v>1</v>
      </c>
      <c r="D154" s="31">
        <v>4</v>
      </c>
      <c r="E154" s="14" t="str">
        <f>IF(B154=0,"",INDEX(Nimet!$A$2:$D$251,B154,4))</f>
        <v>Otto Tennilä, PT 75</v>
      </c>
      <c r="F154" s="162"/>
      <c r="G154" s="163"/>
      <c r="H154" s="163"/>
      <c r="I154" s="163"/>
      <c r="J154" s="164"/>
      <c r="K154" s="165" t="str">
        <f>CONCATENATE(AC178,"-",AE178)</f>
        <v>3-0</v>
      </c>
      <c r="L154" s="166"/>
      <c r="M154" s="166"/>
      <c r="N154" s="166"/>
      <c r="O154" s="167"/>
      <c r="P154" s="165" t="str">
        <f>CONCATENATE(AC170,"-",AE170)</f>
        <v>3-0</v>
      </c>
      <c r="Q154" s="166"/>
      <c r="R154" s="166"/>
      <c r="S154" s="166"/>
      <c r="T154" s="167"/>
      <c r="U154" s="165" t="str">
        <f>CONCATENATE(AC166,"-",AE166)</f>
        <v>3-0</v>
      </c>
      <c r="V154" s="166"/>
      <c r="W154" s="166"/>
      <c r="X154" s="166"/>
      <c r="Y154" s="167"/>
      <c r="Z154" s="165" t="str">
        <f>CONCATENATE(AC162,"-",AE162)</f>
        <v>0-0</v>
      </c>
      <c r="AA154" s="166"/>
      <c r="AB154" s="166"/>
      <c r="AC154" s="166"/>
      <c r="AD154" s="167"/>
      <c r="AE154" s="165" t="str">
        <f>CONCATENATE(AC174,"-",AE174)</f>
        <v>0-0</v>
      </c>
      <c r="AF154" s="166"/>
      <c r="AG154" s="166"/>
      <c r="AH154" s="166"/>
      <c r="AI154" s="167"/>
      <c r="AJ154" s="26" t="str">
        <f>CONCATENATE(AG162+AG166+AG170+AG174+AG178,"-",AI162+AI166+AI170+AI174+AI178)</f>
        <v>3-0</v>
      </c>
      <c r="AK154" s="26" t="str">
        <f>CONCATENATE(AC162+AC166+AC170+AC174+AC178,"-",AE162+AE166+AE170+AE174+AE178)</f>
        <v>9-0</v>
      </c>
      <c r="AL154" s="63">
        <v>1</v>
      </c>
    </row>
    <row r="155" spans="2:38" ht="14.25" customHeight="1">
      <c r="B155" s="20">
        <v>4</v>
      </c>
      <c r="C155" s="27">
        <v>2</v>
      </c>
      <c r="D155" s="31">
        <v>9</v>
      </c>
      <c r="E155" s="14" t="str">
        <f>IF(B155=0,"",INDEX(Nimet!$A$2:$D$251,B155,4))</f>
        <v>Lauri Oja, TuPy</v>
      </c>
      <c r="F155" s="165" t="str">
        <f>CONCATENATE(AE178,"-",AC178)</f>
        <v>0-3</v>
      </c>
      <c r="G155" s="166"/>
      <c r="H155" s="166"/>
      <c r="I155" s="166"/>
      <c r="J155" s="167"/>
      <c r="K155" s="162"/>
      <c r="L155" s="163"/>
      <c r="M155" s="163"/>
      <c r="N155" s="163"/>
      <c r="O155" s="164"/>
      <c r="P155" s="165" t="str">
        <f>CONCATENATE(AC175,"-",AE175)</f>
        <v>3-0</v>
      </c>
      <c r="Q155" s="166"/>
      <c r="R155" s="166"/>
      <c r="S155" s="166"/>
      <c r="T155" s="167"/>
      <c r="U155" s="165" t="str">
        <f>CONCATENATE(AC163,"-",AE163)</f>
        <v>3-0</v>
      </c>
      <c r="V155" s="166"/>
      <c r="W155" s="166"/>
      <c r="X155" s="166"/>
      <c r="Y155" s="167"/>
      <c r="Z155" s="165" t="str">
        <f>CONCATENATE(AC171,"-",AE171)</f>
        <v>0-0</v>
      </c>
      <c r="AA155" s="166"/>
      <c r="AB155" s="166"/>
      <c r="AC155" s="166"/>
      <c r="AD155" s="167"/>
      <c r="AE155" s="165" t="str">
        <f>CONCATENATE(AC167,"-",AE167)</f>
        <v>0-0</v>
      </c>
      <c r="AF155" s="158"/>
      <c r="AG155" s="158"/>
      <c r="AH155" s="158"/>
      <c r="AI155" s="159"/>
      <c r="AJ155" s="11" t="str">
        <f>CONCATENATE(AG163+AG167+AG171+AG175+AI178,"-",AI163+AI167+AI171+AI175+AG178)</f>
        <v>2-1</v>
      </c>
      <c r="AK155" s="26" t="str">
        <f>CONCATENATE(AC163+AC167+AC171+AC175+AE178,"-",AE163+AE167+AE171+AE175+AC178)</f>
        <v>6-3</v>
      </c>
      <c r="AL155" s="63">
        <v>2</v>
      </c>
    </row>
    <row r="156" spans="2:38" ht="14.25" customHeight="1">
      <c r="B156" s="20">
        <v>51</v>
      </c>
      <c r="C156" s="27">
        <v>3</v>
      </c>
      <c r="D156" s="31">
        <v>23</v>
      </c>
      <c r="E156" s="14" t="str">
        <f>IF(B156=0,"",INDEX(Nimet!$A$2:$D$251,B156,4))</f>
        <v>Johan Engman, MBF</v>
      </c>
      <c r="F156" s="165" t="str">
        <f>CONCATENATE(AE170,"-",AC170)</f>
        <v>0-3</v>
      </c>
      <c r="G156" s="166"/>
      <c r="H156" s="166"/>
      <c r="I156" s="166"/>
      <c r="J156" s="167"/>
      <c r="K156" s="165" t="str">
        <f>CONCATENATE(AE175,"-",AC175)</f>
        <v>0-3</v>
      </c>
      <c r="L156" s="166"/>
      <c r="M156" s="166"/>
      <c r="N156" s="166"/>
      <c r="O156" s="167"/>
      <c r="P156" s="162"/>
      <c r="Q156" s="163"/>
      <c r="R156" s="163"/>
      <c r="S156" s="163"/>
      <c r="T156" s="164"/>
      <c r="U156" s="165" t="str">
        <f>CONCATENATE(AC179,"-",AE179)</f>
        <v>3-1</v>
      </c>
      <c r="V156" s="166"/>
      <c r="W156" s="166"/>
      <c r="X156" s="166"/>
      <c r="Y156" s="167"/>
      <c r="Z156" s="165" t="str">
        <f>CONCATENATE(AC168,"-",AE168)</f>
        <v>0-0</v>
      </c>
      <c r="AA156" s="166"/>
      <c r="AB156" s="166"/>
      <c r="AC156" s="166"/>
      <c r="AD156" s="167"/>
      <c r="AE156" s="165" t="str">
        <f>CONCATENATE(AC164,"-",AE164)</f>
        <v>0-0</v>
      </c>
      <c r="AF156" s="166"/>
      <c r="AG156" s="166"/>
      <c r="AH156" s="166"/>
      <c r="AI156" s="167"/>
      <c r="AJ156" s="26" t="str">
        <f>CONCATENATE(AG164+AG168+AI170+AI175+AG179,"-",AI164+AI168+AG170+AG175+AI179)</f>
        <v>1-2</v>
      </c>
      <c r="AK156" s="26" t="str">
        <f>CONCATENATE(AC164+AC168+AE170+AE175+AC179,"-",AE164+AE168+AC170+AC175+AE179)</f>
        <v>3-7</v>
      </c>
      <c r="AL156" s="63">
        <v>3</v>
      </c>
    </row>
    <row r="157" spans="2:38" ht="14.25" customHeight="1">
      <c r="B157" s="20">
        <v>12</v>
      </c>
      <c r="C157" s="27">
        <v>4</v>
      </c>
      <c r="D157" s="31"/>
      <c r="E157" s="14" t="str">
        <f>IF(B157=0,"",INDEX(Nimet!$A$2:$D$251,B157,4))</f>
        <v>Janne Relander, KoKa</v>
      </c>
      <c r="F157" s="165" t="str">
        <f>CONCATENATE(AE166,"-",AC166)</f>
        <v>0-3</v>
      </c>
      <c r="G157" s="166"/>
      <c r="H157" s="166"/>
      <c r="I157" s="166"/>
      <c r="J157" s="167"/>
      <c r="K157" s="165" t="str">
        <f>CONCATENATE(AE163,"-",AC163)</f>
        <v>0-3</v>
      </c>
      <c r="L157" s="166"/>
      <c r="M157" s="166"/>
      <c r="N157" s="166"/>
      <c r="O157" s="167"/>
      <c r="P157" s="165" t="str">
        <f>CONCATENATE(AE179,"-",AC179)</f>
        <v>1-3</v>
      </c>
      <c r="Q157" s="166"/>
      <c r="R157" s="166"/>
      <c r="S157" s="166"/>
      <c r="T157" s="167"/>
      <c r="U157" s="162"/>
      <c r="V157" s="163"/>
      <c r="W157" s="163"/>
      <c r="X157" s="163"/>
      <c r="Y157" s="164"/>
      <c r="Z157" s="165" t="str">
        <f>CONCATENATE(AC176,"-",AE176)</f>
        <v>0-0</v>
      </c>
      <c r="AA157" s="166"/>
      <c r="AB157" s="166"/>
      <c r="AC157" s="166"/>
      <c r="AD157" s="167"/>
      <c r="AE157" s="165" t="str">
        <f>CONCATENATE(AC172,"-",AE172)</f>
        <v>0-0</v>
      </c>
      <c r="AF157" s="166"/>
      <c r="AG157" s="166"/>
      <c r="AH157" s="166"/>
      <c r="AI157" s="167"/>
      <c r="AJ157" s="26" t="str">
        <f>CONCATENATE(AI163+AI166+AG172+AG176+AI179,"-",AG163+AG166+AI172+AI176+AG179)</f>
        <v>0-3</v>
      </c>
      <c r="AK157" s="26" t="str">
        <f>CONCATENATE(AE163+AE166+AC172+AC176+AE179,"-",AC163+AC166+AE172+AE176+AC179)</f>
        <v>1-9</v>
      </c>
      <c r="AL157" s="63">
        <v>4</v>
      </c>
    </row>
    <row r="158" spans="2:38" ht="14.25" customHeight="1">
      <c r="B158" s="20">
        <v>65</v>
      </c>
      <c r="C158" s="27">
        <v>5</v>
      </c>
      <c r="D158" s="31"/>
      <c r="E158" s="14">
        <f>IF(B158=0,"",INDEX(Nimet!$A$2:$D$251,B158,4))</f>
      </c>
      <c r="F158" s="165" t="str">
        <f>CONCATENATE(AE162,"-",AC162)</f>
        <v>0-0</v>
      </c>
      <c r="G158" s="166"/>
      <c r="H158" s="166"/>
      <c r="I158" s="166"/>
      <c r="J158" s="167"/>
      <c r="K158" s="165" t="str">
        <f>CONCATENATE(AE171,"-",AC171)</f>
        <v>0-0</v>
      </c>
      <c r="L158" s="166"/>
      <c r="M158" s="166"/>
      <c r="N158" s="166"/>
      <c r="O158" s="167"/>
      <c r="P158" s="165" t="str">
        <f>CONCATENATE(AE168,"-",AC168)</f>
        <v>0-0</v>
      </c>
      <c r="Q158" s="166"/>
      <c r="R158" s="166"/>
      <c r="S158" s="166"/>
      <c r="T158" s="167"/>
      <c r="U158" s="165" t="str">
        <f>CONCATENATE(AE176,"-",AC176)</f>
        <v>0-0</v>
      </c>
      <c r="V158" s="166"/>
      <c r="W158" s="166"/>
      <c r="X158" s="166"/>
      <c r="Y158" s="167"/>
      <c r="Z158" s="162"/>
      <c r="AA158" s="163"/>
      <c r="AB158" s="163"/>
      <c r="AC158" s="163"/>
      <c r="AD158" s="164"/>
      <c r="AE158" s="165" t="str">
        <f>CONCATENATE(AC180,"-",AE180)</f>
        <v>0-0</v>
      </c>
      <c r="AF158" s="166"/>
      <c r="AG158" s="166"/>
      <c r="AH158" s="166"/>
      <c r="AI158" s="167"/>
      <c r="AJ158" s="26" t="str">
        <f>CONCATENATE(AI162+AI168+AI171+AI176+AG180,"-",AG162+AG168+AG171+AG176+AI180)</f>
        <v>0-0</v>
      </c>
      <c r="AK158" s="26" t="str">
        <f>CONCATENATE(AE162+AE168+AE171+AE176+AC180,"-",AC162+AC168+AC171+AC176+AE180)</f>
        <v>0-0</v>
      </c>
      <c r="AL158" s="63"/>
    </row>
    <row r="159" spans="2:38" ht="14.25" customHeight="1">
      <c r="B159" s="20"/>
      <c r="C159" s="27">
        <v>6</v>
      </c>
      <c r="D159" s="31"/>
      <c r="E159" s="14">
        <f>IF(B159=0,"",INDEX(Nimet!$A$2:$D$251,B159,4))</f>
      </c>
      <c r="F159" s="165" t="str">
        <f>CONCATENATE(AE174,"-",AC174)</f>
        <v>0-0</v>
      </c>
      <c r="G159" s="166"/>
      <c r="H159" s="166"/>
      <c r="I159" s="166"/>
      <c r="J159" s="167"/>
      <c r="K159" s="165" t="str">
        <f>CONCATENATE(AE167,"-",AC167)</f>
        <v>0-0</v>
      </c>
      <c r="L159" s="166"/>
      <c r="M159" s="166"/>
      <c r="N159" s="166"/>
      <c r="O159" s="167"/>
      <c r="P159" s="165" t="str">
        <f>CONCATENATE(AE164,"-",AC164)</f>
        <v>0-0</v>
      </c>
      <c r="Q159" s="166"/>
      <c r="R159" s="166"/>
      <c r="S159" s="166"/>
      <c r="T159" s="167"/>
      <c r="U159" s="165" t="str">
        <f>CONCATENATE(AE172,"-",AC172)</f>
        <v>0-0</v>
      </c>
      <c r="V159" s="166"/>
      <c r="W159" s="166"/>
      <c r="X159" s="166"/>
      <c r="Y159" s="167"/>
      <c r="Z159" s="165" t="str">
        <f>CONCATENATE(AE180,"-",AC180)</f>
        <v>0-0</v>
      </c>
      <c r="AA159" s="166"/>
      <c r="AB159" s="166"/>
      <c r="AC159" s="166"/>
      <c r="AD159" s="167"/>
      <c r="AE159" s="162"/>
      <c r="AF159" s="163"/>
      <c r="AG159" s="163"/>
      <c r="AH159" s="163"/>
      <c r="AI159" s="164"/>
      <c r="AJ159" s="26" t="str">
        <f>CONCATENATE(AI164+AI167+AI172+AI174+AI180,"-",AG164+AG167+AG172+AG174+AG180)</f>
        <v>0-0</v>
      </c>
      <c r="AK159" s="26" t="str">
        <f>CONCATENATE(AE164+AE167+AE172+AE174+AE180,"-",AC164+AC167+AC172+AC174+AC180)</f>
        <v>0-0</v>
      </c>
      <c r="AL159" s="63"/>
    </row>
    <row r="160" spans="2:38" ht="14.25" customHeight="1">
      <c r="B160" s="16"/>
      <c r="C160" s="3"/>
      <c r="D160" s="3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84"/>
      <c r="AK160" s="90"/>
      <c r="AL160" s="90"/>
    </row>
    <row r="161" spans="3:38" ht="14.25" customHeight="1">
      <c r="C161" s="19" t="s">
        <v>27</v>
      </c>
      <c r="E161" s="73"/>
      <c r="F161" s="73"/>
      <c r="G161" s="73"/>
      <c r="H161" s="91"/>
      <c r="I161" s="92">
        <v>1</v>
      </c>
      <c r="J161" s="93"/>
      <c r="K161" s="94"/>
      <c r="L161" s="95"/>
      <c r="M161" s="96">
        <v>2</v>
      </c>
      <c r="N161" s="97"/>
      <c r="O161" s="94"/>
      <c r="P161" s="95"/>
      <c r="Q161" s="96">
        <v>3</v>
      </c>
      <c r="R161" s="98"/>
      <c r="S161" s="73"/>
      <c r="T161" s="99"/>
      <c r="U161" s="100">
        <v>4</v>
      </c>
      <c r="V161" s="98"/>
      <c r="W161" s="73"/>
      <c r="X161" s="99"/>
      <c r="Y161" s="100">
        <v>5</v>
      </c>
      <c r="Z161" s="98"/>
      <c r="AA161" s="89"/>
      <c r="AB161" s="89"/>
      <c r="AC161" s="99"/>
      <c r="AD161" s="101" t="s">
        <v>33</v>
      </c>
      <c r="AE161" s="98"/>
      <c r="AF161" s="94"/>
      <c r="AG161" s="95"/>
      <c r="AH161" s="102" t="s">
        <v>34</v>
      </c>
      <c r="AI161" s="103"/>
      <c r="AJ161" s="73"/>
      <c r="AK161" s="73"/>
      <c r="AL161" s="104"/>
    </row>
    <row r="162" spans="1:38" ht="14.25" customHeight="1">
      <c r="A162" s="15" t="s">
        <v>4</v>
      </c>
      <c r="C162" s="1" t="str">
        <f>CONCATENATE(E154,"  -  ",E158)</f>
        <v>Otto Tennilä, PT 75  -  </v>
      </c>
      <c r="E162" s="73"/>
      <c r="F162" s="73"/>
      <c r="G162" s="73"/>
      <c r="H162" s="86"/>
      <c r="I162" s="74" t="s">
        <v>26</v>
      </c>
      <c r="J162" s="87"/>
      <c r="K162" s="65"/>
      <c r="L162" s="58"/>
      <c r="M162" s="64" t="s">
        <v>26</v>
      </c>
      <c r="N162" s="59"/>
      <c r="O162" s="65"/>
      <c r="P162" s="58"/>
      <c r="Q162" s="64" t="s">
        <v>26</v>
      </c>
      <c r="R162" s="59"/>
      <c r="S162" s="66"/>
      <c r="T162" s="58"/>
      <c r="U162" s="64" t="s">
        <v>26</v>
      </c>
      <c r="V162" s="59"/>
      <c r="W162" s="66"/>
      <c r="X162" s="58"/>
      <c r="Y162" s="64" t="s">
        <v>26</v>
      </c>
      <c r="Z162" s="59"/>
      <c r="AA162" s="65"/>
      <c r="AB162" s="65"/>
      <c r="AC162" s="67">
        <f>IF($H162-$J162&gt;0,1,0)+IF($L162-$N162&gt;0,1,0)+IF($P162-$R162&gt;0,1,0)+IF($T162-$V162&gt;0,1,0)+IF($X162-$Z162&gt;0,1,0)</f>
        <v>0</v>
      </c>
      <c r="AD162" s="68" t="s">
        <v>26</v>
      </c>
      <c r="AE162" s="69">
        <f>IF($H162-$J162&lt;0,1,0)+IF($L162-$N162&lt;0,1,0)+IF($P162-$R162&lt;0,1,0)+IF($T162-$V162&lt;0,1,0)+IF($X162-$Z162&lt;0,1,0)</f>
        <v>0</v>
      </c>
      <c r="AF162" s="70"/>
      <c r="AG162" s="71">
        <f>IF($AC162-$AE162&gt;0,1,0)</f>
        <v>0</v>
      </c>
      <c r="AH162" s="60" t="s">
        <v>26</v>
      </c>
      <c r="AI162" s="72">
        <f>IF($AC162-$AE162&lt;0,1,0)</f>
        <v>0</v>
      </c>
      <c r="AJ162" s="73"/>
      <c r="AK162" s="73"/>
      <c r="AL162" s="73"/>
    </row>
    <row r="163" spans="1:38" ht="14.25" customHeight="1">
      <c r="A163" s="15" t="s">
        <v>5</v>
      </c>
      <c r="C163" s="1" t="str">
        <f>CONCATENATE(E155,"  -  ",E157)</f>
        <v>Lauri Oja, TuPy  -  Janne Relander, KoKa</v>
      </c>
      <c r="E163" s="73"/>
      <c r="F163" s="73"/>
      <c r="G163" s="73"/>
      <c r="H163" s="86">
        <v>11</v>
      </c>
      <c r="I163" s="74" t="s">
        <v>26</v>
      </c>
      <c r="J163" s="87">
        <v>1</v>
      </c>
      <c r="K163" s="65"/>
      <c r="L163" s="58">
        <v>13</v>
      </c>
      <c r="M163" s="64" t="s">
        <v>26</v>
      </c>
      <c r="N163" s="59">
        <v>11</v>
      </c>
      <c r="O163" s="65"/>
      <c r="P163" s="58">
        <v>11</v>
      </c>
      <c r="Q163" s="64" t="s">
        <v>26</v>
      </c>
      <c r="R163" s="59">
        <v>7</v>
      </c>
      <c r="S163" s="66"/>
      <c r="T163" s="58"/>
      <c r="U163" s="64" t="s">
        <v>26</v>
      </c>
      <c r="V163" s="59"/>
      <c r="W163" s="66"/>
      <c r="X163" s="58"/>
      <c r="Y163" s="64" t="s">
        <v>26</v>
      </c>
      <c r="Z163" s="59"/>
      <c r="AA163" s="65"/>
      <c r="AB163" s="65"/>
      <c r="AC163" s="67">
        <f>IF($H163-$J163&gt;0,1,0)+IF($L163-$N163&gt;0,1,0)+IF($P163-$R163&gt;0,1,0)+IF($T163-$V163&gt;0,1,0)+IF($X163-$Z163&gt;0,1,0)</f>
        <v>3</v>
      </c>
      <c r="AD163" s="68" t="s">
        <v>26</v>
      </c>
      <c r="AE163" s="69">
        <f>IF($H163-$J163&lt;0,1,0)+IF($L163-$N163&lt;0,1,0)+IF($P163-$R163&lt;0,1,0)+IF($T163-$V163&lt;0,1,0)+IF($X163-$Z163&lt;0,1,0)</f>
        <v>0</v>
      </c>
      <c r="AF163" s="70"/>
      <c r="AG163" s="71">
        <f>IF($AC163-$AE163&gt;0,1,0)</f>
        <v>1</v>
      </c>
      <c r="AH163" s="60" t="s">
        <v>26</v>
      </c>
      <c r="AI163" s="72">
        <f>IF($AC163-$AE163&lt;0,1,0)</f>
        <v>0</v>
      </c>
      <c r="AJ163" s="73"/>
      <c r="AK163" s="73"/>
      <c r="AL163" s="73"/>
    </row>
    <row r="164" spans="1:38" ht="14.25" customHeight="1">
      <c r="A164" s="15" t="s">
        <v>6</v>
      </c>
      <c r="C164" s="1" t="str">
        <f>CONCATENATE(E156,"  -  ",E159)</f>
        <v>Johan Engman, MBF  -  </v>
      </c>
      <c r="E164" s="73"/>
      <c r="F164" s="73"/>
      <c r="G164" s="73"/>
      <c r="H164" s="86"/>
      <c r="I164" s="74" t="s">
        <v>26</v>
      </c>
      <c r="J164" s="87"/>
      <c r="K164" s="65"/>
      <c r="L164" s="58"/>
      <c r="M164" s="64" t="s">
        <v>26</v>
      </c>
      <c r="N164" s="59"/>
      <c r="O164" s="65"/>
      <c r="P164" s="58"/>
      <c r="Q164" s="64" t="s">
        <v>26</v>
      </c>
      <c r="R164" s="59"/>
      <c r="S164" s="66"/>
      <c r="T164" s="58"/>
      <c r="U164" s="64" t="s">
        <v>26</v>
      </c>
      <c r="V164" s="59"/>
      <c r="W164" s="66"/>
      <c r="X164" s="58"/>
      <c r="Y164" s="64" t="s">
        <v>26</v>
      </c>
      <c r="Z164" s="59"/>
      <c r="AA164" s="65"/>
      <c r="AB164" s="65"/>
      <c r="AC164" s="67">
        <f>IF($H164-$J164&gt;0,1,0)+IF($L164-$N164&gt;0,1,0)+IF($P164-$R164&gt;0,1,0)+IF($T164-$V164&gt;0,1,0)+IF($X164-$Z164&gt;0,1,0)</f>
        <v>0</v>
      </c>
      <c r="AD164" s="68" t="s">
        <v>26</v>
      </c>
      <c r="AE164" s="69">
        <f>IF($H164-$J164&lt;0,1,0)+IF($L164-$N164&lt;0,1,0)+IF($P164-$R164&lt;0,1,0)+IF($T164-$V164&lt;0,1,0)+IF($X164-$Z164&lt;0,1,0)</f>
        <v>0</v>
      </c>
      <c r="AF164" s="70"/>
      <c r="AG164" s="71">
        <f>IF($AC164-$AE164&gt;0,1,0)</f>
        <v>0</v>
      </c>
      <c r="AH164" s="60" t="s">
        <v>26</v>
      </c>
      <c r="AI164" s="72">
        <f>IF($AC164-$AE164&lt;0,1,0)</f>
        <v>0</v>
      </c>
      <c r="AJ164" s="73"/>
      <c r="AK164" s="73"/>
      <c r="AL164" s="73"/>
    </row>
    <row r="165" spans="1:38" ht="14.25" customHeight="1">
      <c r="A165" s="15"/>
      <c r="E165" s="73"/>
      <c r="F165" s="73"/>
      <c r="G165" s="73"/>
      <c r="H165" s="75"/>
      <c r="I165" s="76"/>
      <c r="J165" s="77"/>
      <c r="K165" s="65"/>
      <c r="L165" s="75"/>
      <c r="M165" s="76"/>
      <c r="N165" s="77"/>
      <c r="O165" s="65"/>
      <c r="P165" s="75"/>
      <c r="Q165" s="76"/>
      <c r="R165" s="77"/>
      <c r="S165" s="66"/>
      <c r="T165" s="75"/>
      <c r="U165" s="76"/>
      <c r="V165" s="77"/>
      <c r="W165" s="66"/>
      <c r="X165" s="75"/>
      <c r="Y165" s="76"/>
      <c r="Z165" s="77"/>
      <c r="AA165" s="65"/>
      <c r="AB165" s="65"/>
      <c r="AC165" s="67"/>
      <c r="AD165" s="68"/>
      <c r="AE165" s="69"/>
      <c r="AF165" s="70"/>
      <c r="AG165" s="71"/>
      <c r="AH165" s="61"/>
      <c r="AI165" s="72"/>
      <c r="AJ165" s="73"/>
      <c r="AK165" s="73"/>
      <c r="AL165" s="73"/>
    </row>
    <row r="166" spans="1:38" ht="14.25" customHeight="1">
      <c r="A166" s="15" t="s">
        <v>8</v>
      </c>
      <c r="C166" s="1" t="str">
        <f>CONCATENATE(E154,"  -  ",E157)</f>
        <v>Otto Tennilä, PT 75  -  Janne Relander, KoKa</v>
      </c>
      <c r="E166" s="73"/>
      <c r="F166" s="73"/>
      <c r="G166" s="73"/>
      <c r="H166" s="58">
        <v>11</v>
      </c>
      <c r="I166" s="64" t="s">
        <v>26</v>
      </c>
      <c r="J166" s="59">
        <v>5</v>
      </c>
      <c r="K166" s="65"/>
      <c r="L166" s="58">
        <v>11</v>
      </c>
      <c r="M166" s="64" t="s">
        <v>26</v>
      </c>
      <c r="N166" s="59">
        <v>0</v>
      </c>
      <c r="O166" s="65"/>
      <c r="P166" s="58">
        <v>11</v>
      </c>
      <c r="Q166" s="64" t="s">
        <v>26</v>
      </c>
      <c r="R166" s="59">
        <v>5</v>
      </c>
      <c r="S166" s="66"/>
      <c r="T166" s="58"/>
      <c r="U166" s="64" t="s">
        <v>26</v>
      </c>
      <c r="V166" s="59"/>
      <c r="W166" s="66"/>
      <c r="X166" s="58"/>
      <c r="Y166" s="64" t="s">
        <v>26</v>
      </c>
      <c r="Z166" s="59"/>
      <c r="AA166" s="65"/>
      <c r="AB166" s="65"/>
      <c r="AC166" s="67">
        <f>IF($H166-$J166&gt;0,1,0)+IF($L166-$N166&gt;0,1,0)+IF($P166-$R166&gt;0,1,0)+IF($T166-$V166&gt;0,1,0)+IF($X166-$Z166&gt;0,1,0)</f>
        <v>3</v>
      </c>
      <c r="AD166" s="68" t="s">
        <v>26</v>
      </c>
      <c r="AE166" s="69">
        <f>IF($H166-$J166&lt;0,1,0)+IF($L166-$N166&lt;0,1,0)+IF($P166-$R166&lt;0,1,0)+IF($T166-$V166&lt;0,1,0)+IF($X166-$Z166&lt;0,1,0)</f>
        <v>0</v>
      </c>
      <c r="AF166" s="70"/>
      <c r="AG166" s="71">
        <f>IF($AC166-$AE166&gt;0,1,0)</f>
        <v>1</v>
      </c>
      <c r="AH166" s="60" t="s">
        <v>26</v>
      </c>
      <c r="AI166" s="72">
        <f>IF($AC166-$AE166&lt;0,1,0)</f>
        <v>0</v>
      </c>
      <c r="AJ166" s="73"/>
      <c r="AK166" s="73"/>
      <c r="AL166" s="73"/>
    </row>
    <row r="167" spans="1:38" ht="14.25" customHeight="1">
      <c r="A167" s="15" t="s">
        <v>9</v>
      </c>
      <c r="C167" s="1" t="str">
        <f>CONCATENATE(E155,"  -  ",E159)</f>
        <v>Lauri Oja, TuPy  -  </v>
      </c>
      <c r="E167" s="73"/>
      <c r="F167" s="73"/>
      <c r="G167" s="73"/>
      <c r="H167" s="58"/>
      <c r="I167" s="64" t="s">
        <v>26</v>
      </c>
      <c r="J167" s="59"/>
      <c r="K167" s="65"/>
      <c r="L167" s="58"/>
      <c r="M167" s="64" t="s">
        <v>26</v>
      </c>
      <c r="N167" s="59"/>
      <c r="O167" s="65"/>
      <c r="P167" s="58"/>
      <c r="Q167" s="64" t="s">
        <v>26</v>
      </c>
      <c r="R167" s="59"/>
      <c r="S167" s="66"/>
      <c r="T167" s="58"/>
      <c r="U167" s="64" t="s">
        <v>26</v>
      </c>
      <c r="V167" s="59"/>
      <c r="W167" s="66"/>
      <c r="X167" s="58"/>
      <c r="Y167" s="64" t="s">
        <v>26</v>
      </c>
      <c r="Z167" s="59"/>
      <c r="AA167" s="65"/>
      <c r="AB167" s="65"/>
      <c r="AC167" s="67">
        <f>IF($H167-$J167&gt;0,1,0)+IF($L167-$N167&gt;0,1,0)+IF($P167-$R167&gt;0,1,0)+IF($T167-$V167&gt;0,1,0)+IF($X167-$Z167&gt;0,1,0)</f>
        <v>0</v>
      </c>
      <c r="AD167" s="68" t="s">
        <v>26</v>
      </c>
      <c r="AE167" s="69">
        <f>IF($H167-$J167&lt;0,1,0)+IF($L167-$N167&lt;0,1,0)+IF($P167-$R167&lt;0,1,0)+IF($T167-$V167&lt;0,1,0)+IF($X167-$Z167&lt;0,1,0)</f>
        <v>0</v>
      </c>
      <c r="AF167" s="70"/>
      <c r="AG167" s="71">
        <f>IF($AC167-$AE167&gt;0,1,0)</f>
        <v>0</v>
      </c>
      <c r="AH167" s="60" t="s">
        <v>26</v>
      </c>
      <c r="AI167" s="72">
        <f>IF($AC167-$AE167&lt;0,1,0)</f>
        <v>0</v>
      </c>
      <c r="AJ167" s="73"/>
      <c r="AK167" s="73"/>
      <c r="AL167" s="73"/>
    </row>
    <row r="168" spans="1:38" ht="14.25" customHeight="1">
      <c r="A168" s="15" t="s">
        <v>10</v>
      </c>
      <c r="C168" s="1" t="str">
        <f>CONCATENATE(E156,"  -  ",E158)</f>
        <v>Johan Engman, MBF  -  </v>
      </c>
      <c r="E168" s="73"/>
      <c r="F168" s="73"/>
      <c r="G168" s="73"/>
      <c r="H168" s="58"/>
      <c r="I168" s="64" t="s">
        <v>26</v>
      </c>
      <c r="J168" s="59"/>
      <c r="K168" s="65"/>
      <c r="L168" s="58"/>
      <c r="M168" s="64" t="s">
        <v>26</v>
      </c>
      <c r="N168" s="59"/>
      <c r="O168" s="65"/>
      <c r="P168" s="58"/>
      <c r="Q168" s="64" t="s">
        <v>26</v>
      </c>
      <c r="R168" s="59"/>
      <c r="S168" s="66"/>
      <c r="T168" s="58"/>
      <c r="U168" s="64" t="s">
        <v>26</v>
      </c>
      <c r="V168" s="59"/>
      <c r="W168" s="66"/>
      <c r="X168" s="58"/>
      <c r="Y168" s="64" t="s">
        <v>26</v>
      </c>
      <c r="Z168" s="59"/>
      <c r="AA168" s="65"/>
      <c r="AB168" s="65"/>
      <c r="AC168" s="67">
        <f>IF($H168-$J168&gt;0,1,0)+IF($L168-$N168&gt;0,1,0)+IF($P168-$R168&gt;0,1,0)+IF($T168-$V168&gt;0,1,0)+IF($X168-$Z168&gt;0,1,0)</f>
        <v>0</v>
      </c>
      <c r="AD168" s="68" t="s">
        <v>26</v>
      </c>
      <c r="AE168" s="69">
        <f>IF($H168-$J168&lt;0,1,0)+IF($L168-$N168&lt;0,1,0)+IF($P168-$R168&lt;0,1,0)+IF($T168-$V168&lt;0,1,0)+IF($X168-$Z168&lt;0,1,0)</f>
        <v>0</v>
      </c>
      <c r="AF168" s="70"/>
      <c r="AG168" s="71">
        <f>IF($AC168-$AE168&gt;0,1,0)</f>
        <v>0</v>
      </c>
      <c r="AH168" s="60" t="s">
        <v>26</v>
      </c>
      <c r="AI168" s="72">
        <f>IF($AC168-$AE168&lt;0,1,0)</f>
        <v>0</v>
      </c>
      <c r="AJ168" s="73"/>
      <c r="AK168" s="73"/>
      <c r="AL168" s="73"/>
    </row>
    <row r="169" spans="1:38" ht="14.25" customHeight="1">
      <c r="A169" s="15"/>
      <c r="E169" s="73"/>
      <c r="F169" s="73"/>
      <c r="G169" s="73"/>
      <c r="H169" s="75"/>
      <c r="I169" s="76"/>
      <c r="J169" s="77"/>
      <c r="K169" s="65"/>
      <c r="L169" s="75"/>
      <c r="M169" s="76"/>
      <c r="N169" s="77"/>
      <c r="O169" s="65"/>
      <c r="P169" s="75"/>
      <c r="Q169" s="76"/>
      <c r="R169" s="77"/>
      <c r="S169" s="66"/>
      <c r="T169" s="75"/>
      <c r="U169" s="76"/>
      <c r="V169" s="77"/>
      <c r="W169" s="66"/>
      <c r="X169" s="75"/>
      <c r="Y169" s="76"/>
      <c r="Z169" s="77"/>
      <c r="AA169" s="65"/>
      <c r="AB169" s="65"/>
      <c r="AC169" s="67"/>
      <c r="AD169" s="68"/>
      <c r="AE169" s="69"/>
      <c r="AF169" s="70"/>
      <c r="AG169" s="71"/>
      <c r="AH169" s="61"/>
      <c r="AI169" s="72"/>
      <c r="AJ169" s="73"/>
      <c r="AK169" s="73"/>
      <c r="AL169" s="73"/>
    </row>
    <row r="170" spans="1:38" ht="14.25" customHeight="1">
      <c r="A170" s="15" t="s">
        <v>12</v>
      </c>
      <c r="C170" s="1" t="str">
        <f>CONCATENATE(E154,"  -  ",E156)</f>
        <v>Otto Tennilä, PT 75  -  Johan Engman, MBF</v>
      </c>
      <c r="E170" s="73"/>
      <c r="F170" s="73"/>
      <c r="G170" s="73"/>
      <c r="H170" s="58">
        <v>11</v>
      </c>
      <c r="I170" s="64" t="s">
        <v>26</v>
      </c>
      <c r="J170" s="59">
        <v>5</v>
      </c>
      <c r="K170" s="65"/>
      <c r="L170" s="58">
        <v>11</v>
      </c>
      <c r="M170" s="64" t="s">
        <v>26</v>
      </c>
      <c r="N170" s="59">
        <v>7</v>
      </c>
      <c r="O170" s="65"/>
      <c r="P170" s="58">
        <v>11</v>
      </c>
      <c r="Q170" s="64" t="s">
        <v>26</v>
      </c>
      <c r="R170" s="59">
        <v>6</v>
      </c>
      <c r="S170" s="66"/>
      <c r="T170" s="58"/>
      <c r="U170" s="64" t="s">
        <v>26</v>
      </c>
      <c r="V170" s="59"/>
      <c r="W170" s="66"/>
      <c r="X170" s="58"/>
      <c r="Y170" s="64" t="s">
        <v>26</v>
      </c>
      <c r="Z170" s="59"/>
      <c r="AA170" s="65"/>
      <c r="AB170" s="65"/>
      <c r="AC170" s="67">
        <f>IF($H170-$J170&gt;0,1,0)+IF($L170-$N170&gt;0,1,0)+IF($P170-$R170&gt;0,1,0)+IF($T170-$V170&gt;0,1,0)+IF($X170-$Z170&gt;0,1,0)</f>
        <v>3</v>
      </c>
      <c r="AD170" s="68" t="s">
        <v>26</v>
      </c>
      <c r="AE170" s="69">
        <f>IF($H170-$J170&lt;0,1,0)+IF($L170-$N170&lt;0,1,0)+IF($P170-$R170&lt;0,1,0)+IF($T170-$V170&lt;0,1,0)+IF($X170-$Z170&lt;0,1,0)</f>
        <v>0</v>
      </c>
      <c r="AF170" s="70"/>
      <c r="AG170" s="71">
        <f>IF($AC170-$AE170&gt;0,1,0)</f>
        <v>1</v>
      </c>
      <c r="AH170" s="60" t="s">
        <v>26</v>
      </c>
      <c r="AI170" s="72">
        <f>IF($AC170-$AE170&lt;0,1,0)</f>
        <v>0</v>
      </c>
      <c r="AJ170" s="73"/>
      <c r="AK170" s="73"/>
      <c r="AL170" s="73"/>
    </row>
    <row r="171" spans="1:38" ht="14.25" customHeight="1">
      <c r="A171" s="15" t="s">
        <v>13</v>
      </c>
      <c r="C171" s="1" t="str">
        <f>CONCATENATE(E155,"  -  ",E158)</f>
        <v>Lauri Oja, TuPy  -  </v>
      </c>
      <c r="E171" s="73"/>
      <c r="F171" s="73"/>
      <c r="G171" s="73"/>
      <c r="H171" s="58"/>
      <c r="I171" s="64" t="s">
        <v>26</v>
      </c>
      <c r="J171" s="59"/>
      <c r="K171" s="65"/>
      <c r="L171" s="58"/>
      <c r="M171" s="64"/>
      <c r="N171" s="59"/>
      <c r="O171" s="65"/>
      <c r="P171" s="58"/>
      <c r="Q171" s="64" t="s">
        <v>26</v>
      </c>
      <c r="R171" s="59"/>
      <c r="S171" s="66"/>
      <c r="T171" s="58"/>
      <c r="U171" s="64" t="s">
        <v>26</v>
      </c>
      <c r="V171" s="59"/>
      <c r="W171" s="66"/>
      <c r="X171" s="58"/>
      <c r="Y171" s="64" t="s">
        <v>26</v>
      </c>
      <c r="Z171" s="59"/>
      <c r="AA171" s="65"/>
      <c r="AB171" s="65"/>
      <c r="AC171" s="67">
        <f>IF($H171-$J171&gt;0,1,0)+IF($L171-$N171&gt;0,1,0)+IF($P171-$R171&gt;0,1,0)+IF($T171-$V171&gt;0,1,0)+IF($X171-$Z171&gt;0,1,0)</f>
        <v>0</v>
      </c>
      <c r="AD171" s="68" t="s">
        <v>26</v>
      </c>
      <c r="AE171" s="69">
        <f>IF($H171-$J171&lt;0,1,0)+IF($L171-$N171&lt;0,1,0)+IF($P171-$R171&lt;0,1,0)+IF($T171-$V171&lt;0,1,0)+IF($X171-$Z171&lt;0,1,0)</f>
        <v>0</v>
      </c>
      <c r="AF171" s="70"/>
      <c r="AG171" s="71">
        <f>IF($AC171-$AE171&gt;0,1,0)</f>
        <v>0</v>
      </c>
      <c r="AH171" s="60" t="s">
        <v>26</v>
      </c>
      <c r="AI171" s="72">
        <f>IF($AC171-$AE171&lt;0,1,0)</f>
        <v>0</v>
      </c>
      <c r="AJ171" s="73"/>
      <c r="AK171" s="73"/>
      <c r="AL171" s="73"/>
    </row>
    <row r="172" spans="1:38" ht="14.25" customHeight="1">
      <c r="A172" s="15" t="s">
        <v>14</v>
      </c>
      <c r="C172" s="1" t="str">
        <f>CONCATENATE(E157,"  -  ",E159)</f>
        <v>Janne Relander, KoKa  -  </v>
      </c>
      <c r="E172" s="73"/>
      <c r="F172" s="73"/>
      <c r="G172" s="73"/>
      <c r="H172" s="58"/>
      <c r="I172" s="64" t="s">
        <v>26</v>
      </c>
      <c r="J172" s="59"/>
      <c r="K172" s="65"/>
      <c r="L172" s="58"/>
      <c r="M172" s="64" t="s">
        <v>26</v>
      </c>
      <c r="N172" s="59"/>
      <c r="O172" s="65"/>
      <c r="P172" s="58"/>
      <c r="Q172" s="64" t="s">
        <v>26</v>
      </c>
      <c r="R172" s="59"/>
      <c r="S172" s="66"/>
      <c r="T172" s="58"/>
      <c r="U172" s="64" t="s">
        <v>26</v>
      </c>
      <c r="V172" s="59"/>
      <c r="W172" s="66"/>
      <c r="X172" s="58"/>
      <c r="Y172" s="64" t="s">
        <v>26</v>
      </c>
      <c r="Z172" s="59"/>
      <c r="AA172" s="65"/>
      <c r="AB172" s="65"/>
      <c r="AC172" s="67">
        <f>IF($H172-$J172&gt;0,1,0)+IF($L172-$N172&gt;0,1,0)+IF($P172-$R172&gt;0,1,0)+IF($T172-$V172&gt;0,1,0)+IF($X172-$Z172&gt;0,1,0)</f>
        <v>0</v>
      </c>
      <c r="AD172" s="68" t="s">
        <v>26</v>
      </c>
      <c r="AE172" s="69">
        <f>IF($H172-$J172&lt;0,1,0)+IF($L172-$N172&lt;0,1,0)+IF($P172-$R172&lt;0,1,0)+IF($T172-$V172&lt;0,1,0)+IF($X172-$Z172&lt;0,1,0)</f>
        <v>0</v>
      </c>
      <c r="AF172" s="70"/>
      <c r="AG172" s="71">
        <f>IF($AC172-$AE172&gt;0,1,0)</f>
        <v>0</v>
      </c>
      <c r="AH172" s="60" t="s">
        <v>26</v>
      </c>
      <c r="AI172" s="72">
        <f>IF($AC172-$AE172&lt;0,1,0)</f>
        <v>0</v>
      </c>
      <c r="AJ172" s="73"/>
      <c r="AK172" s="73"/>
      <c r="AL172" s="73"/>
    </row>
    <row r="173" spans="1:38" ht="14.25" customHeight="1">
      <c r="A173" s="15"/>
      <c r="E173" s="73"/>
      <c r="F173" s="73"/>
      <c r="G173" s="73"/>
      <c r="H173" s="75"/>
      <c r="I173" s="76"/>
      <c r="J173" s="77"/>
      <c r="K173" s="65"/>
      <c r="L173" s="75"/>
      <c r="M173" s="76"/>
      <c r="N173" s="77"/>
      <c r="O173" s="65"/>
      <c r="P173" s="75"/>
      <c r="Q173" s="76"/>
      <c r="R173" s="77"/>
      <c r="S173" s="66"/>
      <c r="T173" s="75"/>
      <c r="U173" s="76"/>
      <c r="V173" s="77"/>
      <c r="W173" s="66"/>
      <c r="X173" s="75"/>
      <c r="Y173" s="76"/>
      <c r="Z173" s="77"/>
      <c r="AA173" s="65"/>
      <c r="AB173" s="65"/>
      <c r="AC173" s="67"/>
      <c r="AD173" s="68"/>
      <c r="AE173" s="69"/>
      <c r="AF173" s="70"/>
      <c r="AG173" s="71"/>
      <c r="AH173" s="61"/>
      <c r="AI173" s="72"/>
      <c r="AJ173" s="73"/>
      <c r="AK173" s="73"/>
      <c r="AL173" s="73"/>
    </row>
    <row r="174" spans="1:38" ht="14.25" customHeight="1">
      <c r="A174" s="15" t="s">
        <v>16</v>
      </c>
      <c r="C174" s="1" t="str">
        <f>CONCATENATE(E154,"  -  ",E159)</f>
        <v>Otto Tennilä, PT 75  -  </v>
      </c>
      <c r="E174" s="73"/>
      <c r="F174" s="73"/>
      <c r="G174" s="73"/>
      <c r="H174" s="58"/>
      <c r="I174" s="64" t="s">
        <v>26</v>
      </c>
      <c r="J174" s="59"/>
      <c r="K174" s="65"/>
      <c r="L174" s="58"/>
      <c r="M174" s="64" t="s">
        <v>26</v>
      </c>
      <c r="N174" s="59"/>
      <c r="O174" s="65"/>
      <c r="P174" s="58"/>
      <c r="Q174" s="64" t="s">
        <v>26</v>
      </c>
      <c r="R174" s="59"/>
      <c r="S174" s="66"/>
      <c r="T174" s="58"/>
      <c r="U174" s="64" t="s">
        <v>26</v>
      </c>
      <c r="V174" s="59"/>
      <c r="W174" s="66"/>
      <c r="X174" s="58"/>
      <c r="Y174" s="64" t="s">
        <v>26</v>
      </c>
      <c r="Z174" s="59"/>
      <c r="AA174" s="65"/>
      <c r="AB174" s="65"/>
      <c r="AC174" s="67">
        <f>IF($H174-$J174&gt;0,1,0)+IF($L174-$N174&gt;0,1,0)+IF($P174-$R174&gt;0,1,0)+IF($T174-$V174&gt;0,1,0)+IF($X174-$Z174&gt;0,1,0)</f>
        <v>0</v>
      </c>
      <c r="AD174" s="68" t="s">
        <v>26</v>
      </c>
      <c r="AE174" s="69">
        <f>IF($H174-$J174&lt;0,1,0)+IF($L174-$N174&lt;0,1,0)+IF($P174-$R174&lt;0,1,0)+IF($T174-$V174&lt;0,1,0)+IF($X174-$Z174&lt;0,1,0)</f>
        <v>0</v>
      </c>
      <c r="AF174" s="70"/>
      <c r="AG174" s="71">
        <f>IF($AC174-$AE174&gt;0,1,0)</f>
        <v>0</v>
      </c>
      <c r="AH174" s="60" t="s">
        <v>26</v>
      </c>
      <c r="AI174" s="72">
        <f>IF($AC174-$AE174&lt;0,1,0)</f>
        <v>0</v>
      </c>
      <c r="AJ174" s="73"/>
      <c r="AK174" s="73"/>
      <c r="AL174" s="73"/>
    </row>
    <row r="175" spans="1:38" ht="14.25" customHeight="1">
      <c r="A175" s="15" t="s">
        <v>17</v>
      </c>
      <c r="C175" s="1" t="str">
        <f>CONCATENATE(E155,"  -  ",E156)</f>
        <v>Lauri Oja, TuPy  -  Johan Engman, MBF</v>
      </c>
      <c r="E175" s="73"/>
      <c r="F175" s="73"/>
      <c r="G175" s="73"/>
      <c r="H175" s="58">
        <v>11</v>
      </c>
      <c r="I175" s="64" t="s">
        <v>26</v>
      </c>
      <c r="J175" s="59">
        <v>1</v>
      </c>
      <c r="K175" s="65"/>
      <c r="L175" s="58">
        <v>11</v>
      </c>
      <c r="M175" s="64" t="s">
        <v>26</v>
      </c>
      <c r="N175" s="59">
        <v>8</v>
      </c>
      <c r="O175" s="65"/>
      <c r="P175" s="58">
        <v>11</v>
      </c>
      <c r="Q175" s="64" t="s">
        <v>26</v>
      </c>
      <c r="R175" s="59">
        <v>6</v>
      </c>
      <c r="S175" s="66"/>
      <c r="T175" s="58"/>
      <c r="U175" s="64" t="s">
        <v>26</v>
      </c>
      <c r="V175" s="59"/>
      <c r="W175" s="66"/>
      <c r="X175" s="58"/>
      <c r="Y175" s="64" t="s">
        <v>26</v>
      </c>
      <c r="Z175" s="59"/>
      <c r="AA175" s="65"/>
      <c r="AB175" s="65"/>
      <c r="AC175" s="67">
        <f>IF($H175-$J175&gt;0,1,0)+IF($L175-$N175&gt;0,1,0)+IF($P175-$R175&gt;0,1,0)+IF($T175-$V175&gt;0,1,0)+IF($X175-$Z175&gt;0,1,0)</f>
        <v>3</v>
      </c>
      <c r="AD175" s="68" t="s">
        <v>26</v>
      </c>
      <c r="AE175" s="69">
        <f>IF($H175-$J175&lt;0,1,0)+IF($L175-$N175&lt;0,1,0)+IF($P175-$R175&lt;0,1,0)+IF($T175-$V175&lt;0,1,0)+IF($X175-$Z175&lt;0,1,0)</f>
        <v>0</v>
      </c>
      <c r="AF175" s="70"/>
      <c r="AG175" s="71">
        <f>IF($AC175-$AE175&gt;0,1,0)</f>
        <v>1</v>
      </c>
      <c r="AH175" s="60" t="s">
        <v>26</v>
      </c>
      <c r="AI175" s="72">
        <f>IF($AC175-$AE175&lt;0,1,0)</f>
        <v>0</v>
      </c>
      <c r="AJ175" s="73"/>
      <c r="AK175" s="73"/>
      <c r="AL175" s="73"/>
    </row>
    <row r="176" spans="1:38" ht="14.25" customHeight="1">
      <c r="A176" s="15" t="s">
        <v>18</v>
      </c>
      <c r="C176" s="1" t="str">
        <f>CONCATENATE(E157,"  -  ",E158)</f>
        <v>Janne Relander, KoKa  -  </v>
      </c>
      <c r="E176" s="73"/>
      <c r="F176" s="73"/>
      <c r="G176" s="73"/>
      <c r="H176" s="58"/>
      <c r="I176" s="64" t="s">
        <v>26</v>
      </c>
      <c r="J176" s="59"/>
      <c r="K176" s="65"/>
      <c r="L176" s="58"/>
      <c r="M176" s="64" t="s">
        <v>26</v>
      </c>
      <c r="N176" s="59"/>
      <c r="O176" s="65"/>
      <c r="P176" s="58"/>
      <c r="Q176" s="64" t="s">
        <v>26</v>
      </c>
      <c r="R176" s="59"/>
      <c r="S176" s="66"/>
      <c r="T176" s="58"/>
      <c r="U176" s="64" t="s">
        <v>26</v>
      </c>
      <c r="V176" s="59"/>
      <c r="W176" s="66"/>
      <c r="X176" s="58"/>
      <c r="Y176" s="64" t="s">
        <v>26</v>
      </c>
      <c r="Z176" s="59"/>
      <c r="AA176" s="65"/>
      <c r="AB176" s="65"/>
      <c r="AC176" s="67">
        <f>IF($H176-$J176&gt;0,1,0)+IF($L176-$N176&gt;0,1,0)+IF($P176-$R176&gt;0,1,0)+IF($T176-$V176&gt;0,1,0)+IF($X176-$Z176&gt;0,1,0)</f>
        <v>0</v>
      </c>
      <c r="AD176" s="68" t="s">
        <v>26</v>
      </c>
      <c r="AE176" s="69">
        <f>IF($H176-$J176&lt;0,1,0)+IF($L176-$N176&lt;0,1,0)+IF($P176-$R176&lt;0,1,0)+IF($T176-$V176&lt;0,1,0)+IF($X176-$Z176&lt;0,1,0)</f>
        <v>0</v>
      </c>
      <c r="AF176" s="70"/>
      <c r="AG176" s="71">
        <f>IF($AC176-$AE176&gt;0,1,0)</f>
        <v>0</v>
      </c>
      <c r="AH176" s="60" t="s">
        <v>26</v>
      </c>
      <c r="AI176" s="72">
        <f>IF($AC176-$AE176&lt;0,1,0)</f>
        <v>0</v>
      </c>
      <c r="AJ176" s="73"/>
      <c r="AK176" s="73"/>
      <c r="AL176" s="73"/>
    </row>
    <row r="177" spans="1:38" ht="14.25" customHeight="1">
      <c r="A177" s="15"/>
      <c r="E177" s="73"/>
      <c r="F177" s="73"/>
      <c r="G177" s="73"/>
      <c r="H177" s="75"/>
      <c r="I177" s="76"/>
      <c r="J177" s="77"/>
      <c r="K177" s="65"/>
      <c r="L177" s="75"/>
      <c r="M177" s="76"/>
      <c r="N177" s="77"/>
      <c r="O177" s="65"/>
      <c r="P177" s="75"/>
      <c r="Q177" s="76"/>
      <c r="R177" s="77"/>
      <c r="S177" s="66"/>
      <c r="T177" s="75"/>
      <c r="U177" s="76"/>
      <c r="V177" s="77"/>
      <c r="W177" s="66"/>
      <c r="X177" s="75"/>
      <c r="Y177" s="76"/>
      <c r="Z177" s="77"/>
      <c r="AA177" s="65"/>
      <c r="AB177" s="65"/>
      <c r="AC177" s="67"/>
      <c r="AD177" s="68"/>
      <c r="AE177" s="69"/>
      <c r="AF177" s="70"/>
      <c r="AG177" s="71"/>
      <c r="AH177" s="61"/>
      <c r="AI177" s="72"/>
      <c r="AJ177" s="73"/>
      <c r="AK177" s="73"/>
      <c r="AL177" s="73"/>
    </row>
    <row r="178" spans="1:38" ht="14.25" customHeight="1">
      <c r="A178" s="15" t="s">
        <v>20</v>
      </c>
      <c r="C178" s="1" t="str">
        <f>CONCATENATE(E154,"  -  ",E155)</f>
        <v>Otto Tennilä, PT 75  -  Lauri Oja, TuPy</v>
      </c>
      <c r="E178" s="73"/>
      <c r="F178" s="73"/>
      <c r="G178" s="73"/>
      <c r="H178" s="58">
        <v>11</v>
      </c>
      <c r="I178" s="64" t="s">
        <v>26</v>
      </c>
      <c r="J178" s="59">
        <v>3</v>
      </c>
      <c r="K178" s="65"/>
      <c r="L178" s="58">
        <v>11</v>
      </c>
      <c r="M178" s="64" t="s">
        <v>26</v>
      </c>
      <c r="N178" s="59">
        <v>4</v>
      </c>
      <c r="O178" s="65"/>
      <c r="P178" s="58">
        <v>14</v>
      </c>
      <c r="Q178" s="64" t="s">
        <v>26</v>
      </c>
      <c r="R178" s="59">
        <v>12</v>
      </c>
      <c r="S178" s="66"/>
      <c r="T178" s="58"/>
      <c r="U178" s="64" t="s">
        <v>26</v>
      </c>
      <c r="V178" s="59"/>
      <c r="W178" s="66"/>
      <c r="X178" s="58"/>
      <c r="Y178" s="64" t="s">
        <v>26</v>
      </c>
      <c r="Z178" s="59"/>
      <c r="AA178" s="65"/>
      <c r="AB178" s="65"/>
      <c r="AC178" s="67">
        <f>IF($H178-$J178&gt;0,1,0)+IF($L178-$N178&gt;0,1,0)+IF($P178-$R178&gt;0,1,0)+IF($T178-$V178&gt;0,1,0)+IF($X178-$Z178&gt;0,1,0)</f>
        <v>3</v>
      </c>
      <c r="AD178" s="68" t="s">
        <v>26</v>
      </c>
      <c r="AE178" s="69">
        <f>IF($H178-$J178&lt;0,1,0)+IF($L178-$N178&lt;0,1,0)+IF($P178-$R178&lt;0,1,0)+IF($T178-$V178&lt;0,1,0)+IF($X178-$Z178&lt;0,1,0)</f>
        <v>0</v>
      </c>
      <c r="AF178" s="70"/>
      <c r="AG178" s="71">
        <f>IF($AC178-$AE178&gt;0,1,0)</f>
        <v>1</v>
      </c>
      <c r="AH178" s="60" t="s">
        <v>26</v>
      </c>
      <c r="AI178" s="72">
        <f>IF($AC178-$AE178&lt;0,1,0)</f>
        <v>0</v>
      </c>
      <c r="AJ178" s="73"/>
      <c r="AK178" s="73"/>
      <c r="AL178" s="73"/>
    </row>
    <row r="179" spans="1:38" ht="14.25" customHeight="1">
      <c r="A179" s="15" t="s">
        <v>21</v>
      </c>
      <c r="C179" s="1" t="str">
        <f>CONCATENATE(E156,"  -  ",E157)</f>
        <v>Johan Engman, MBF  -  Janne Relander, KoKa</v>
      </c>
      <c r="E179" s="73"/>
      <c r="F179" s="73"/>
      <c r="G179" s="133"/>
      <c r="H179" s="134" t="s">
        <v>175</v>
      </c>
      <c r="I179" s="135"/>
      <c r="J179" s="136" t="s">
        <v>176</v>
      </c>
      <c r="K179" s="137"/>
      <c r="L179" s="134" t="s">
        <v>176</v>
      </c>
      <c r="M179" s="135" t="s">
        <v>26</v>
      </c>
      <c r="N179" s="136" t="s">
        <v>175</v>
      </c>
      <c r="O179" s="137"/>
      <c r="P179" s="134" t="s">
        <v>176</v>
      </c>
      <c r="Q179" s="135" t="s">
        <v>26</v>
      </c>
      <c r="R179" s="136" t="s">
        <v>177</v>
      </c>
      <c r="S179" s="138"/>
      <c r="T179" s="134" t="s">
        <v>176</v>
      </c>
      <c r="U179" s="135" t="s">
        <v>26</v>
      </c>
      <c r="V179" s="136" t="s">
        <v>178</v>
      </c>
      <c r="W179" s="138"/>
      <c r="X179" s="134"/>
      <c r="Y179" s="135" t="s">
        <v>26</v>
      </c>
      <c r="Z179" s="136"/>
      <c r="AA179" s="137"/>
      <c r="AB179" s="137"/>
      <c r="AC179" s="139">
        <f>IF($H179-$J179&gt;0,1,0)+IF($L179-$N179&gt;0,1,0)+IF($P179-$R179&gt;0,1,0)+IF($T179-$V179&gt;0,1,0)+IF($X179-$Z179&gt;0,1,0)</f>
        <v>3</v>
      </c>
      <c r="AD179" s="140" t="s">
        <v>26</v>
      </c>
      <c r="AE179" s="141">
        <f>IF($H179-$J179&lt;0,1,0)+IF($L179-$N179&lt;0,1,0)+IF($P179-$R179&lt;0,1,0)+IF($T179-$V179&lt;0,1,0)+IF($X179-$Z179&lt;0,1,0)</f>
        <v>1</v>
      </c>
      <c r="AF179" s="133"/>
      <c r="AG179" s="142">
        <f>IF($AC179-$AE179&gt;0,1,0)</f>
        <v>1</v>
      </c>
      <c r="AH179" s="143" t="s">
        <v>26</v>
      </c>
      <c r="AI179" s="144">
        <f>IF($AC179-$AE179&lt;0,1,0)</f>
        <v>0</v>
      </c>
      <c r="AJ179" s="133"/>
      <c r="AK179" s="73"/>
      <c r="AL179" s="73"/>
    </row>
    <row r="180" spans="1:38" ht="14.25" customHeight="1">
      <c r="A180" s="15" t="s">
        <v>22</v>
      </c>
      <c r="C180" s="1" t="str">
        <f>CONCATENATE(E158,"  -  ",E159)</f>
        <v>  -  </v>
      </c>
      <c r="E180" s="73"/>
      <c r="F180" s="73"/>
      <c r="G180" s="133"/>
      <c r="H180" s="134"/>
      <c r="I180" s="135" t="s">
        <v>26</v>
      </c>
      <c r="J180" s="136"/>
      <c r="K180" s="137"/>
      <c r="L180" s="134"/>
      <c r="M180" s="135" t="s">
        <v>26</v>
      </c>
      <c r="N180" s="136"/>
      <c r="O180" s="137"/>
      <c r="P180" s="134"/>
      <c r="Q180" s="135" t="s">
        <v>26</v>
      </c>
      <c r="R180" s="136"/>
      <c r="S180" s="138"/>
      <c r="T180" s="134"/>
      <c r="U180" s="135" t="s">
        <v>26</v>
      </c>
      <c r="V180" s="136"/>
      <c r="W180" s="138"/>
      <c r="X180" s="134"/>
      <c r="Y180" s="135" t="s">
        <v>26</v>
      </c>
      <c r="Z180" s="136"/>
      <c r="AA180" s="137"/>
      <c r="AB180" s="137"/>
      <c r="AC180" s="145">
        <f>IF($H180-$J180&gt;0,1,0)+IF($L180-$N180&gt;0,1,0)+IF($P180-$R180&gt;0,1,0)+IF($T180-$V180&gt;0,1,0)+IF($X180-$Z180&gt;0,1,0)</f>
        <v>0</v>
      </c>
      <c r="AD180" s="146" t="s">
        <v>26</v>
      </c>
      <c r="AE180" s="147">
        <f>IF($H180-$J180&lt;0,1,0)+IF($L180-$N180&lt;0,1,0)+IF($P180-$R180&lt;0,1,0)+IF($T180-$V180&lt;0,1,0)+IF($X180-$Z180&lt;0,1,0)</f>
        <v>0</v>
      </c>
      <c r="AF180" s="133"/>
      <c r="AG180" s="148">
        <f>IF($AC180-$AE180&gt;0,1,0)</f>
        <v>0</v>
      </c>
      <c r="AH180" s="149" t="s">
        <v>26</v>
      </c>
      <c r="AI180" s="150">
        <f>IF($AC180-$AE180&lt;0,1,0)</f>
        <v>0</v>
      </c>
      <c r="AJ180" s="133"/>
      <c r="AK180" s="73"/>
      <c r="AL180" s="73"/>
    </row>
    <row r="181" spans="1:38" ht="14.25" customHeight="1">
      <c r="A181" s="15"/>
      <c r="E181" s="73"/>
      <c r="F181" s="73"/>
      <c r="G181" s="133"/>
      <c r="H181" s="137"/>
      <c r="I181" s="137"/>
      <c r="J181" s="137"/>
      <c r="K181" s="137"/>
      <c r="L181" s="137"/>
      <c r="M181" s="137"/>
      <c r="N181" s="137"/>
      <c r="O181" s="137"/>
      <c r="P181" s="137"/>
      <c r="Q181" s="151"/>
      <c r="R181" s="152"/>
      <c r="S181" s="152"/>
      <c r="T181" s="152"/>
      <c r="U181" s="152"/>
      <c r="V181" s="133"/>
      <c r="W181" s="133"/>
      <c r="X181" s="133"/>
      <c r="Y181" s="133"/>
      <c r="Z181" s="133"/>
      <c r="AA181" s="133"/>
      <c r="AB181" s="133"/>
      <c r="AC181" s="133"/>
      <c r="AD181" s="137"/>
      <c r="AE181" s="137"/>
      <c r="AF181" s="137"/>
      <c r="AG181" s="137"/>
      <c r="AH181" s="133"/>
      <c r="AI181" s="133"/>
      <c r="AJ181" s="133"/>
      <c r="AK181" s="73"/>
      <c r="AL181" s="73"/>
    </row>
    <row r="182" spans="5:38" ht="14.25" customHeight="1"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</row>
  </sheetData>
  <mergeCells count="168">
    <mergeCell ref="AE13:AI13"/>
    <mergeCell ref="AE14:AI14"/>
    <mergeCell ref="AE15:AI15"/>
    <mergeCell ref="AE9:AI9"/>
    <mergeCell ref="AE10:AI10"/>
    <mergeCell ref="AE11:AI11"/>
    <mergeCell ref="AE12:AI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Z9:AD9"/>
    <mergeCell ref="Z10:AD10"/>
    <mergeCell ref="Z11:AD11"/>
    <mergeCell ref="Z12:AD12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U9:Y9"/>
    <mergeCell ref="U10:Y10"/>
    <mergeCell ref="U11:Y11"/>
    <mergeCell ref="P11:T11"/>
    <mergeCell ref="P10:T10"/>
    <mergeCell ref="P9:T9"/>
    <mergeCell ref="U14:Y14"/>
    <mergeCell ref="U15:Y15"/>
    <mergeCell ref="P13:T13"/>
    <mergeCell ref="P12:T12"/>
    <mergeCell ref="U12:Y12"/>
    <mergeCell ref="U13:Y13"/>
    <mergeCell ref="F57:J57"/>
    <mergeCell ref="K57:O57"/>
    <mergeCell ref="P57:T57"/>
    <mergeCell ref="U57:Y57"/>
    <mergeCell ref="Z59:AD59"/>
    <mergeCell ref="AE59:AI59"/>
    <mergeCell ref="F58:J58"/>
    <mergeCell ref="K58:O58"/>
    <mergeCell ref="P58:T58"/>
    <mergeCell ref="U58:Y58"/>
    <mergeCell ref="Z57:AD57"/>
    <mergeCell ref="AE57:AI57"/>
    <mergeCell ref="Z58:AD58"/>
    <mergeCell ref="AE58:AI58"/>
    <mergeCell ref="Z60:AD60"/>
    <mergeCell ref="AE60:AI60"/>
    <mergeCell ref="F59:J59"/>
    <mergeCell ref="K59:O59"/>
    <mergeCell ref="F60:J60"/>
    <mergeCell ref="K60:O60"/>
    <mergeCell ref="P60:T60"/>
    <mergeCell ref="U60:Y60"/>
    <mergeCell ref="P59:T59"/>
    <mergeCell ref="U59:Y59"/>
    <mergeCell ref="F61:J61"/>
    <mergeCell ref="K61:O61"/>
    <mergeCell ref="P61:T61"/>
    <mergeCell ref="U61:Y61"/>
    <mergeCell ref="Z63:AD63"/>
    <mergeCell ref="AE63:AI63"/>
    <mergeCell ref="F62:J62"/>
    <mergeCell ref="K62:O62"/>
    <mergeCell ref="P62:T62"/>
    <mergeCell ref="U62:Y62"/>
    <mergeCell ref="Z61:AD61"/>
    <mergeCell ref="AE61:AI61"/>
    <mergeCell ref="Z62:AD62"/>
    <mergeCell ref="AE62:AI62"/>
    <mergeCell ref="Z105:AD105"/>
    <mergeCell ref="AE105:AI105"/>
    <mergeCell ref="F63:J63"/>
    <mergeCell ref="K63:O63"/>
    <mergeCell ref="F105:J105"/>
    <mergeCell ref="K105:O105"/>
    <mergeCell ref="P105:T105"/>
    <mergeCell ref="U105:Y105"/>
    <mergeCell ref="P63:T63"/>
    <mergeCell ref="U63:Y63"/>
    <mergeCell ref="F106:J106"/>
    <mergeCell ref="K106:O106"/>
    <mergeCell ref="P106:T106"/>
    <mergeCell ref="U106:Y106"/>
    <mergeCell ref="Z108:AD108"/>
    <mergeCell ref="AE108:AI108"/>
    <mergeCell ref="F107:J107"/>
    <mergeCell ref="K107:O107"/>
    <mergeCell ref="P107:T107"/>
    <mergeCell ref="U107:Y107"/>
    <mergeCell ref="Z106:AD106"/>
    <mergeCell ref="AE106:AI106"/>
    <mergeCell ref="Z107:AD107"/>
    <mergeCell ref="AE107:AI107"/>
    <mergeCell ref="Z109:AD109"/>
    <mergeCell ref="AE109:AI109"/>
    <mergeCell ref="F108:J108"/>
    <mergeCell ref="K108:O108"/>
    <mergeCell ref="F109:J109"/>
    <mergeCell ref="K109:O109"/>
    <mergeCell ref="P109:T109"/>
    <mergeCell ref="U109:Y109"/>
    <mergeCell ref="P108:T108"/>
    <mergeCell ref="U108:Y108"/>
    <mergeCell ref="F110:J110"/>
    <mergeCell ref="K110:O110"/>
    <mergeCell ref="P110:T110"/>
    <mergeCell ref="U110:Y110"/>
    <mergeCell ref="Z153:AD153"/>
    <mergeCell ref="AE153:AI153"/>
    <mergeCell ref="F111:J111"/>
    <mergeCell ref="K111:O111"/>
    <mergeCell ref="P111:T111"/>
    <mergeCell ref="U111:Y111"/>
    <mergeCell ref="Z110:AD110"/>
    <mergeCell ref="AE110:AI110"/>
    <mergeCell ref="Z111:AD111"/>
    <mergeCell ref="AE111:AI111"/>
    <mergeCell ref="Z154:AD154"/>
    <mergeCell ref="AE154:AI154"/>
    <mergeCell ref="F153:J153"/>
    <mergeCell ref="K153:O153"/>
    <mergeCell ref="F154:J154"/>
    <mergeCell ref="K154:O154"/>
    <mergeCell ref="P154:T154"/>
    <mergeCell ref="U154:Y154"/>
    <mergeCell ref="P153:T153"/>
    <mergeCell ref="U153:Y153"/>
    <mergeCell ref="F155:J155"/>
    <mergeCell ref="K155:O155"/>
    <mergeCell ref="P155:T155"/>
    <mergeCell ref="U155:Y155"/>
    <mergeCell ref="Z157:AD157"/>
    <mergeCell ref="AE157:AI157"/>
    <mergeCell ref="F156:J156"/>
    <mergeCell ref="K156:O156"/>
    <mergeCell ref="P156:T156"/>
    <mergeCell ref="U156:Y156"/>
    <mergeCell ref="Z155:AD155"/>
    <mergeCell ref="AE155:AI155"/>
    <mergeCell ref="Z156:AD156"/>
    <mergeCell ref="AE156:AI156"/>
    <mergeCell ref="Z158:AD158"/>
    <mergeCell ref="AE158:AI158"/>
    <mergeCell ref="F157:J157"/>
    <mergeCell ref="K157:O157"/>
    <mergeCell ref="F158:J158"/>
    <mergeCell ref="K158:O158"/>
    <mergeCell ref="P158:T158"/>
    <mergeCell ref="U158:Y158"/>
    <mergeCell ref="P157:T157"/>
    <mergeCell ref="U157:Y157"/>
    <mergeCell ref="Z159:AD159"/>
    <mergeCell ref="AE159:AI159"/>
    <mergeCell ref="F159:J159"/>
    <mergeCell ref="K159:O159"/>
    <mergeCell ref="P159:T159"/>
    <mergeCell ref="U159:Y159"/>
  </mergeCells>
  <printOptions horizontalCentered="1"/>
  <pageMargins left="0.1968503937007874" right="0" top="0" bottom="0" header="0.5118110236220472" footer="0.5118110236220472"/>
  <pageSetup horizontalDpi="300" verticalDpi="300" orientation="landscape" paperSize="9" scale="85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AO182"/>
  <sheetViews>
    <sheetView showGridLines="0" zoomScale="85" zoomScaleNormal="85" workbookViewId="0" topLeftCell="A1">
      <selection activeCell="A1" sqref="A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6" width="12.8515625" style="1" customWidth="1"/>
    <col min="37" max="38" width="12.14062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73</v>
      </c>
      <c r="AE1" s="19" t="s">
        <v>27</v>
      </c>
      <c r="AF1" s="19"/>
      <c r="AG1" s="19"/>
      <c r="AH1" s="19"/>
      <c r="AI1" s="19"/>
    </row>
    <row r="2" spans="3:38" ht="18">
      <c r="C2" s="10"/>
      <c r="AE2" s="1" t="s">
        <v>3</v>
      </c>
      <c r="AJ2" s="25" t="s">
        <v>4</v>
      </c>
      <c r="AK2" s="25" t="s">
        <v>5</v>
      </c>
      <c r="AL2" s="25" t="s">
        <v>6</v>
      </c>
    </row>
    <row r="3" spans="3:38" ht="15" customHeight="1">
      <c r="C3" s="9"/>
      <c r="AE3" s="1" t="s">
        <v>7</v>
      </c>
      <c r="AJ3" s="25" t="s">
        <v>8</v>
      </c>
      <c r="AK3" s="25" t="s">
        <v>9</v>
      </c>
      <c r="AL3" s="25" t="s">
        <v>10</v>
      </c>
    </row>
    <row r="4" spans="3:38" s="127" customFormat="1" ht="15" customHeight="1">
      <c r="C4" s="125" t="s">
        <v>153</v>
      </c>
      <c r="AE4" s="127" t="s">
        <v>11</v>
      </c>
      <c r="AJ4" s="128" t="s">
        <v>12</v>
      </c>
      <c r="AK4" s="128" t="s">
        <v>13</v>
      </c>
      <c r="AL4" s="128" t="s">
        <v>14</v>
      </c>
    </row>
    <row r="5" spans="3:38" ht="15" customHeight="1">
      <c r="C5" s="9"/>
      <c r="AE5" s="1" t="s">
        <v>15</v>
      </c>
      <c r="AJ5" s="25" t="s">
        <v>16</v>
      </c>
      <c r="AK5" s="25" t="s">
        <v>17</v>
      </c>
      <c r="AL5" s="25" t="s">
        <v>18</v>
      </c>
    </row>
    <row r="6" spans="3:38" s="127" customFormat="1" ht="15" customHeight="1">
      <c r="C6" s="125" t="s">
        <v>43</v>
      </c>
      <c r="AE6" s="127" t="s">
        <v>19</v>
      </c>
      <c r="AJ6" s="128" t="s">
        <v>20</v>
      </c>
      <c r="AK6" s="128" t="s">
        <v>21</v>
      </c>
      <c r="AL6" s="128" t="s">
        <v>22</v>
      </c>
    </row>
    <row r="7" ht="15" customHeight="1">
      <c r="C7" s="9"/>
    </row>
    <row r="8" spans="3:5" ht="14.25" customHeight="1">
      <c r="C8" s="88" t="s">
        <v>39</v>
      </c>
      <c r="D8" s="28"/>
      <c r="E8" s="28"/>
    </row>
    <row r="9" spans="3:38" ht="14.25" customHeight="1">
      <c r="C9" s="12"/>
      <c r="D9" s="13"/>
      <c r="E9" s="14"/>
      <c r="F9" s="157">
        <v>1</v>
      </c>
      <c r="G9" s="158"/>
      <c r="H9" s="158"/>
      <c r="I9" s="158"/>
      <c r="J9" s="159"/>
      <c r="K9" s="157">
        <v>2</v>
      </c>
      <c r="L9" s="160"/>
      <c r="M9" s="160"/>
      <c r="N9" s="160"/>
      <c r="O9" s="161"/>
      <c r="P9" s="157">
        <v>3</v>
      </c>
      <c r="Q9" s="160"/>
      <c r="R9" s="160"/>
      <c r="S9" s="160"/>
      <c r="T9" s="161"/>
      <c r="U9" s="157">
        <v>4</v>
      </c>
      <c r="V9" s="160"/>
      <c r="W9" s="160"/>
      <c r="X9" s="160"/>
      <c r="Y9" s="161"/>
      <c r="Z9" s="157">
        <v>5</v>
      </c>
      <c r="AA9" s="160"/>
      <c r="AB9" s="160"/>
      <c r="AC9" s="160"/>
      <c r="AD9" s="161"/>
      <c r="AE9" s="157">
        <v>6</v>
      </c>
      <c r="AF9" s="160"/>
      <c r="AG9" s="160"/>
      <c r="AH9" s="160"/>
      <c r="AI9" s="161"/>
      <c r="AJ9" s="26" t="s">
        <v>0</v>
      </c>
      <c r="AK9" s="26" t="s">
        <v>1</v>
      </c>
      <c r="AL9" s="26" t="s">
        <v>2</v>
      </c>
    </row>
    <row r="10" spans="2:38" ht="14.25" customHeight="1">
      <c r="B10" s="20">
        <v>42</v>
      </c>
      <c r="C10" s="27">
        <v>1</v>
      </c>
      <c r="D10" s="31">
        <v>5</v>
      </c>
      <c r="E10" s="14" t="str">
        <f>IF(B10=0,"",INDEX(Nimet!$A$2:$D$251,B10,4))</f>
        <v>Ville Julin, SeSi</v>
      </c>
      <c r="F10" s="162"/>
      <c r="G10" s="163"/>
      <c r="H10" s="163"/>
      <c r="I10" s="163"/>
      <c r="J10" s="164"/>
      <c r="K10" s="165" t="str">
        <f>CONCATENATE(AC34,"-",AE34)</f>
        <v>3-0</v>
      </c>
      <c r="L10" s="166"/>
      <c r="M10" s="166"/>
      <c r="N10" s="166"/>
      <c r="O10" s="167"/>
      <c r="P10" s="165" t="str">
        <f>CONCATENATE(AC26,"-",AE26)</f>
        <v>3-0</v>
      </c>
      <c r="Q10" s="166"/>
      <c r="R10" s="166"/>
      <c r="S10" s="166"/>
      <c r="T10" s="167"/>
      <c r="U10" s="165" t="str">
        <f>CONCATENATE(AC22,"-",AE22)</f>
        <v>3-0</v>
      </c>
      <c r="V10" s="166"/>
      <c r="W10" s="166"/>
      <c r="X10" s="166"/>
      <c r="Y10" s="167"/>
      <c r="Z10" s="165" t="str">
        <f>CONCATENATE(AC18,"-",AE18)</f>
        <v>3-0</v>
      </c>
      <c r="AA10" s="166"/>
      <c r="AB10" s="166"/>
      <c r="AC10" s="166"/>
      <c r="AD10" s="167"/>
      <c r="AE10" s="165" t="str">
        <f>CONCATENATE(AC30,"-",AE30)</f>
        <v>0-0</v>
      </c>
      <c r="AF10" s="166"/>
      <c r="AG10" s="166"/>
      <c r="AH10" s="166"/>
      <c r="AI10" s="167"/>
      <c r="AJ10" s="26" t="str">
        <f>CONCATENATE(AG18+AG22+AG26+AG30+AG34,"-",AI18+AI22+AI26+AI30+AI34)</f>
        <v>4-0</v>
      </c>
      <c r="AK10" s="26" t="str">
        <f>CONCATENATE(AC18+AC22+AC26+AC30+AC34,"-",AE18+AE22+AE26+AE30+AE34)</f>
        <v>12-0</v>
      </c>
      <c r="AL10" s="63">
        <v>1</v>
      </c>
    </row>
    <row r="11" spans="2:38" ht="14.25" customHeight="1">
      <c r="B11" s="20">
        <v>6</v>
      </c>
      <c r="C11" s="27">
        <v>2</v>
      </c>
      <c r="D11" s="31">
        <v>12</v>
      </c>
      <c r="E11" s="14" t="str">
        <f>IF(B11=0,"",INDEX(Nimet!$A$2:$D$251,B11,4))</f>
        <v>Riku Autio, KoKa</v>
      </c>
      <c r="F11" s="165" t="str">
        <f>CONCATENATE(AE34,"-",AC34)</f>
        <v>0-3</v>
      </c>
      <c r="G11" s="166"/>
      <c r="H11" s="166"/>
      <c r="I11" s="166"/>
      <c r="J11" s="167"/>
      <c r="K11" s="162"/>
      <c r="L11" s="163"/>
      <c r="M11" s="163"/>
      <c r="N11" s="163"/>
      <c r="O11" s="164"/>
      <c r="P11" s="165" t="str">
        <f>CONCATENATE(AC31,"-",AE31)</f>
        <v>3-1</v>
      </c>
      <c r="Q11" s="166"/>
      <c r="R11" s="166"/>
      <c r="S11" s="166"/>
      <c r="T11" s="167"/>
      <c r="U11" s="165" t="str">
        <f>CONCATENATE(AC19,"-",AE19)</f>
        <v>3-0</v>
      </c>
      <c r="V11" s="166"/>
      <c r="W11" s="166"/>
      <c r="X11" s="166"/>
      <c r="Y11" s="167"/>
      <c r="Z11" s="165" t="str">
        <f>CONCATENATE(AC27,"-",AE27)</f>
        <v>3-0</v>
      </c>
      <c r="AA11" s="166"/>
      <c r="AB11" s="166"/>
      <c r="AC11" s="166"/>
      <c r="AD11" s="167"/>
      <c r="AE11" s="165" t="str">
        <f>CONCATENATE(AC23,"-",AE23)</f>
        <v>0-0</v>
      </c>
      <c r="AF11" s="158"/>
      <c r="AG11" s="158"/>
      <c r="AH11" s="158"/>
      <c r="AI11" s="159"/>
      <c r="AJ11" s="11" t="str">
        <f>CONCATENATE(AG19+AG23+AG27+AG31+AI34,"-",AI19+AI23+AI27+AI31+AG34)</f>
        <v>3-1</v>
      </c>
      <c r="AK11" s="26" t="str">
        <f>CONCATENATE(AC19+AC23+AC27+AC31+AE34,"-",AE19+AE23+AE27+AE31+AC34)</f>
        <v>9-4</v>
      </c>
      <c r="AL11" s="63">
        <v>2</v>
      </c>
    </row>
    <row r="12" spans="2:38" ht="14.25" customHeight="1">
      <c r="B12" s="20">
        <v>1</v>
      </c>
      <c r="C12" s="27">
        <v>3</v>
      </c>
      <c r="D12" s="31">
        <v>24</v>
      </c>
      <c r="E12" s="14" t="str">
        <f>IF(B12=0,"",INDEX(Nimet!$A$2:$D$251,B12,4))</f>
        <v>Aleksi Parkkinen, TuPy</v>
      </c>
      <c r="F12" s="165" t="str">
        <f>CONCATENATE(AE26,"-",AC26)</f>
        <v>0-3</v>
      </c>
      <c r="G12" s="166"/>
      <c r="H12" s="166"/>
      <c r="I12" s="166"/>
      <c r="J12" s="167"/>
      <c r="K12" s="165" t="str">
        <f>CONCATENATE(AE31,"-",AC31)</f>
        <v>1-3</v>
      </c>
      <c r="L12" s="166"/>
      <c r="M12" s="166"/>
      <c r="N12" s="166"/>
      <c r="O12" s="167"/>
      <c r="P12" s="162"/>
      <c r="Q12" s="163"/>
      <c r="R12" s="163"/>
      <c r="S12" s="163"/>
      <c r="T12" s="164"/>
      <c r="U12" s="165" t="str">
        <f>CONCATENATE(AC35,"-",AE35)</f>
        <v>3-0</v>
      </c>
      <c r="V12" s="166"/>
      <c r="W12" s="166"/>
      <c r="X12" s="166"/>
      <c r="Y12" s="167"/>
      <c r="Z12" s="165" t="str">
        <f>CONCATENATE(AC24,"-",AE24)</f>
        <v>3-0</v>
      </c>
      <c r="AA12" s="166"/>
      <c r="AB12" s="166"/>
      <c r="AC12" s="166"/>
      <c r="AD12" s="167"/>
      <c r="AE12" s="165" t="str">
        <f>CONCATENATE(AC20,"-",AE20)</f>
        <v>0-0</v>
      </c>
      <c r="AF12" s="166"/>
      <c r="AG12" s="166"/>
      <c r="AH12" s="166"/>
      <c r="AI12" s="167"/>
      <c r="AJ12" s="26" t="str">
        <f>CONCATENATE(AG20+AG24+AI26+AI31+AG35,"-",AI20+AI24+AG26+AG31+AI35)</f>
        <v>2-2</v>
      </c>
      <c r="AK12" s="26" t="str">
        <f>CONCATENATE(AC20+AC24+AE26+AE31+AC35,"-",AE20+AE24+AC26+AC31+AE35)</f>
        <v>7-6</v>
      </c>
      <c r="AL12" s="63">
        <v>3</v>
      </c>
    </row>
    <row r="13" spans="2:38" ht="14.25" customHeight="1">
      <c r="B13" s="20">
        <v>17</v>
      </c>
      <c r="C13" s="27">
        <v>4</v>
      </c>
      <c r="D13" s="31"/>
      <c r="E13" s="14" t="str">
        <f>IF(B13=0,"",INDEX(Nimet!$A$2:$D$251,B13,4))</f>
        <v>Diep Luong, PT 75</v>
      </c>
      <c r="F13" s="165" t="str">
        <f>CONCATENATE(AE22,"-",AC22)</f>
        <v>0-3</v>
      </c>
      <c r="G13" s="166"/>
      <c r="H13" s="166"/>
      <c r="I13" s="166"/>
      <c r="J13" s="167"/>
      <c r="K13" s="165" t="str">
        <f>CONCATENATE(AE19,"-",AC19)</f>
        <v>0-3</v>
      </c>
      <c r="L13" s="166"/>
      <c r="M13" s="166"/>
      <c r="N13" s="166"/>
      <c r="O13" s="167"/>
      <c r="P13" s="165" t="str">
        <f>CONCATENATE(AE35,"-",AC35)</f>
        <v>0-3</v>
      </c>
      <c r="Q13" s="166"/>
      <c r="R13" s="166"/>
      <c r="S13" s="166"/>
      <c r="T13" s="167"/>
      <c r="U13" s="162"/>
      <c r="V13" s="163"/>
      <c r="W13" s="163"/>
      <c r="X13" s="163"/>
      <c r="Y13" s="164"/>
      <c r="Z13" s="165" t="str">
        <f>CONCATENATE(AC32,"-",AE32)</f>
        <v>2-3</v>
      </c>
      <c r="AA13" s="166"/>
      <c r="AB13" s="166"/>
      <c r="AC13" s="166"/>
      <c r="AD13" s="167"/>
      <c r="AE13" s="165" t="str">
        <f>CONCATENATE(AC28,"-",AE28)</f>
        <v>0-0</v>
      </c>
      <c r="AF13" s="166"/>
      <c r="AG13" s="166"/>
      <c r="AH13" s="166"/>
      <c r="AI13" s="167"/>
      <c r="AJ13" s="26" t="str">
        <f>CONCATENATE(AI19+AI22+AG28+AG32+AI35,"-",AG19+AG22+AI28+AI32+AG35)</f>
        <v>0-4</v>
      </c>
      <c r="AK13" s="26" t="str">
        <f>CONCATENATE(AE19+AE22+AC28+AC32+AE35,"-",AC19+AC22+AE28+AE32+AC35)</f>
        <v>2-12</v>
      </c>
      <c r="AL13" s="63">
        <v>5</v>
      </c>
    </row>
    <row r="14" spans="2:38" ht="14.25" customHeight="1">
      <c r="B14" s="20">
        <v>53</v>
      </c>
      <c r="C14" s="27">
        <v>5</v>
      </c>
      <c r="D14" s="31"/>
      <c r="E14" s="14" t="str">
        <f>IF(B14=0,"",INDEX(Nimet!$A$2:$D$251,B14,4))</f>
        <v>Henri Kuusjärvi, MBF</v>
      </c>
      <c r="F14" s="165" t="str">
        <f>CONCATENATE(AE18,"-",AC18)</f>
        <v>0-3</v>
      </c>
      <c r="G14" s="166"/>
      <c r="H14" s="166"/>
      <c r="I14" s="166"/>
      <c r="J14" s="167"/>
      <c r="K14" s="165" t="str">
        <f>CONCATENATE(AE27,"-",AC27)</f>
        <v>0-3</v>
      </c>
      <c r="L14" s="166"/>
      <c r="M14" s="166"/>
      <c r="N14" s="166"/>
      <c r="O14" s="167"/>
      <c r="P14" s="165" t="str">
        <f>CONCATENATE(AE24,"-",AC24)</f>
        <v>0-3</v>
      </c>
      <c r="Q14" s="166"/>
      <c r="R14" s="166"/>
      <c r="S14" s="166"/>
      <c r="T14" s="167"/>
      <c r="U14" s="165" t="str">
        <f>CONCATENATE(AE32,"-",AC32)</f>
        <v>3-2</v>
      </c>
      <c r="V14" s="166"/>
      <c r="W14" s="166"/>
      <c r="X14" s="166"/>
      <c r="Y14" s="167"/>
      <c r="Z14" s="162"/>
      <c r="AA14" s="163"/>
      <c r="AB14" s="163"/>
      <c r="AC14" s="163"/>
      <c r="AD14" s="164"/>
      <c r="AE14" s="165" t="str">
        <f>CONCATENATE(AC36,"-",AE36)</f>
        <v>0-0</v>
      </c>
      <c r="AF14" s="166"/>
      <c r="AG14" s="166"/>
      <c r="AH14" s="166"/>
      <c r="AI14" s="167"/>
      <c r="AJ14" s="26" t="str">
        <f>CONCATENATE(AI18+AI24+AI27+AI32+AG36,"-",AG18+AG24+AG27+AG32+AI36)</f>
        <v>1-3</v>
      </c>
      <c r="AK14" s="26" t="str">
        <f>CONCATENATE(AE18+AE24+AE27+AE32+AC36,"-",AC18+AC24+AC27+AC32+AE36)</f>
        <v>3-11</v>
      </c>
      <c r="AL14" s="63">
        <v>4</v>
      </c>
    </row>
    <row r="15" spans="2:38" ht="14.25" customHeight="1">
      <c r="B15" s="20"/>
      <c r="C15" s="27">
        <v>6</v>
      </c>
      <c r="D15" s="31"/>
      <c r="E15" s="14">
        <f>IF(B15=0,"",INDEX(Nimet!$A$2:$D$251,B15,4))</f>
      </c>
      <c r="F15" s="165" t="str">
        <f>CONCATENATE(AE30,"-",AC30)</f>
        <v>0-0</v>
      </c>
      <c r="G15" s="166"/>
      <c r="H15" s="166"/>
      <c r="I15" s="166"/>
      <c r="J15" s="167"/>
      <c r="K15" s="165" t="str">
        <f>CONCATENATE(AE23,"-",AC23)</f>
        <v>0-0</v>
      </c>
      <c r="L15" s="166"/>
      <c r="M15" s="166"/>
      <c r="N15" s="166"/>
      <c r="O15" s="167"/>
      <c r="P15" s="165" t="str">
        <f>CONCATENATE(AE20,"-",AC20)</f>
        <v>0-0</v>
      </c>
      <c r="Q15" s="166"/>
      <c r="R15" s="166"/>
      <c r="S15" s="166"/>
      <c r="T15" s="167"/>
      <c r="U15" s="165" t="str">
        <f>CONCATENATE(AE28,"-",AC28)</f>
        <v>0-0</v>
      </c>
      <c r="V15" s="166"/>
      <c r="W15" s="166"/>
      <c r="X15" s="166"/>
      <c r="Y15" s="167"/>
      <c r="Z15" s="165" t="str">
        <f>CONCATENATE(AE36,"-",AC36)</f>
        <v>0-0</v>
      </c>
      <c r="AA15" s="166"/>
      <c r="AB15" s="166"/>
      <c r="AC15" s="166"/>
      <c r="AD15" s="167"/>
      <c r="AE15" s="162"/>
      <c r="AF15" s="163"/>
      <c r="AG15" s="163"/>
      <c r="AH15" s="163"/>
      <c r="AI15" s="164"/>
      <c r="AJ15" s="26" t="str">
        <f>CONCATENATE(AI20+AI23+AI28+AI30+AI36,"-",AG20+AG23+AG28+AG30+AG36)</f>
        <v>0-0</v>
      </c>
      <c r="AK15" s="26" t="str">
        <f>CONCATENATE(AE20+AE23+AE28+AE30+AE36,"-",AC20+AC23+AC28+AC30+AC36)</f>
        <v>0-0</v>
      </c>
      <c r="AL15" s="63"/>
    </row>
    <row r="16" spans="2:39" ht="14.25" customHeight="1">
      <c r="B16" s="16"/>
      <c r="C16" s="3"/>
      <c r="D16" s="3"/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84"/>
      <c r="AK16" s="90"/>
      <c r="AL16" s="90"/>
      <c r="AM16" s="6"/>
    </row>
    <row r="17" spans="3:38" ht="14.25" customHeight="1" outlineLevel="1">
      <c r="C17" s="19" t="s">
        <v>27</v>
      </c>
      <c r="E17" s="73"/>
      <c r="F17" s="73"/>
      <c r="G17" s="73"/>
      <c r="H17" s="91"/>
      <c r="I17" s="92">
        <v>1</v>
      </c>
      <c r="J17" s="93"/>
      <c r="K17" s="94"/>
      <c r="L17" s="95"/>
      <c r="M17" s="96">
        <v>2</v>
      </c>
      <c r="N17" s="97"/>
      <c r="O17" s="94"/>
      <c r="P17" s="95"/>
      <c r="Q17" s="96">
        <v>3</v>
      </c>
      <c r="R17" s="98"/>
      <c r="S17" s="73"/>
      <c r="T17" s="99"/>
      <c r="U17" s="100">
        <v>4</v>
      </c>
      <c r="V17" s="98"/>
      <c r="W17" s="73"/>
      <c r="X17" s="99"/>
      <c r="Y17" s="100">
        <v>5</v>
      </c>
      <c r="Z17" s="98"/>
      <c r="AA17" s="89"/>
      <c r="AB17" s="89"/>
      <c r="AC17" s="99"/>
      <c r="AD17" s="101" t="s">
        <v>33</v>
      </c>
      <c r="AE17" s="98"/>
      <c r="AF17" s="94"/>
      <c r="AG17" s="95"/>
      <c r="AH17" s="102" t="s">
        <v>34</v>
      </c>
      <c r="AI17" s="103"/>
      <c r="AJ17" s="73"/>
      <c r="AK17" s="73"/>
      <c r="AL17" s="104"/>
    </row>
    <row r="18" spans="1:41" ht="14.25" customHeight="1" outlineLevel="1">
      <c r="A18" s="15" t="s">
        <v>4</v>
      </c>
      <c r="C18" s="1" t="str">
        <f>CONCATENATE(E10,"  -  ",E14)</f>
        <v>Ville Julin, SeSi  -  Henri Kuusjärvi, MBF</v>
      </c>
      <c r="E18" s="73"/>
      <c r="F18" s="73"/>
      <c r="G18" s="73"/>
      <c r="H18" s="86">
        <v>11</v>
      </c>
      <c r="I18" s="74" t="s">
        <v>26</v>
      </c>
      <c r="J18" s="87">
        <v>7</v>
      </c>
      <c r="K18" s="65"/>
      <c r="L18" s="58">
        <v>11</v>
      </c>
      <c r="M18" s="64" t="s">
        <v>26</v>
      </c>
      <c r="N18" s="59">
        <v>7</v>
      </c>
      <c r="O18" s="65"/>
      <c r="P18" s="58">
        <v>11</v>
      </c>
      <c r="Q18" s="64" t="s">
        <v>26</v>
      </c>
      <c r="R18" s="59">
        <v>4</v>
      </c>
      <c r="S18" s="66"/>
      <c r="T18" s="58"/>
      <c r="U18" s="64" t="s">
        <v>26</v>
      </c>
      <c r="V18" s="59"/>
      <c r="W18" s="66"/>
      <c r="X18" s="58"/>
      <c r="Y18" s="64" t="s">
        <v>26</v>
      </c>
      <c r="Z18" s="59"/>
      <c r="AA18" s="65"/>
      <c r="AB18" s="65"/>
      <c r="AC18" s="67">
        <f>IF($H18-$J18&gt;0,1,0)+IF($L18-$N18&gt;0,1,0)+IF($P18-$R18&gt;0,1,0)+IF($T18-$V18&gt;0,1,0)+IF($X18-$Z18&gt;0,1,0)</f>
        <v>3</v>
      </c>
      <c r="AD18" s="68" t="s">
        <v>26</v>
      </c>
      <c r="AE18" s="69">
        <f>IF($H18-$J18&lt;0,1,0)+IF($L18-$N18&lt;0,1,0)+IF($P18-$R18&lt;0,1,0)+IF($T18-$V18&lt;0,1,0)+IF($X18-$Z18&lt;0,1,0)</f>
        <v>0</v>
      </c>
      <c r="AF18" s="70"/>
      <c r="AG18" s="71">
        <f>IF($AC18-$AE18&gt;0,1,0)</f>
        <v>1</v>
      </c>
      <c r="AH18" s="60" t="s">
        <v>26</v>
      </c>
      <c r="AI18" s="72">
        <f>IF($AC18-$AE18&lt;0,1,0)</f>
        <v>0</v>
      </c>
      <c r="AJ18" s="73"/>
      <c r="AK18" s="73"/>
      <c r="AL18" s="73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Riku Autio, KoKa  -  Diep Luong, PT 75</v>
      </c>
      <c r="E19" s="73"/>
      <c r="F19" s="73"/>
      <c r="G19" s="73"/>
      <c r="H19" s="86">
        <v>11</v>
      </c>
      <c r="I19" s="74"/>
      <c r="J19" s="87">
        <v>8</v>
      </c>
      <c r="K19" s="65"/>
      <c r="L19" s="58">
        <v>11</v>
      </c>
      <c r="M19" s="64" t="s">
        <v>26</v>
      </c>
      <c r="N19" s="59">
        <v>7</v>
      </c>
      <c r="O19" s="65"/>
      <c r="P19" s="58">
        <v>11</v>
      </c>
      <c r="Q19" s="64" t="s">
        <v>26</v>
      </c>
      <c r="R19" s="59">
        <v>2</v>
      </c>
      <c r="S19" s="66"/>
      <c r="T19" s="58"/>
      <c r="U19" s="64" t="s">
        <v>26</v>
      </c>
      <c r="V19" s="59"/>
      <c r="W19" s="66"/>
      <c r="X19" s="58"/>
      <c r="Y19" s="64" t="s">
        <v>26</v>
      </c>
      <c r="Z19" s="59"/>
      <c r="AA19" s="65"/>
      <c r="AB19" s="65"/>
      <c r="AC19" s="67">
        <f>IF($H19-$J19&gt;0,1,0)+IF($L19-$N19&gt;0,1,0)+IF($P19-$R19&gt;0,1,0)+IF($T19-$V19&gt;0,1,0)+IF($X19-$Z19&gt;0,1,0)</f>
        <v>3</v>
      </c>
      <c r="AD19" s="68" t="s">
        <v>26</v>
      </c>
      <c r="AE19" s="69">
        <f>IF($H19-$J19&lt;0,1,0)+IF($L19-$N19&lt;0,1,0)+IF($P19-$R19&lt;0,1,0)+IF($T19-$V19&lt;0,1,0)+IF($X19-$Z19&lt;0,1,0)</f>
        <v>0</v>
      </c>
      <c r="AF19" s="70"/>
      <c r="AG19" s="71">
        <f>IF($AC19-$AE19&gt;0,1,0)</f>
        <v>1</v>
      </c>
      <c r="AH19" s="60" t="s">
        <v>26</v>
      </c>
      <c r="AI19" s="72">
        <f>IF($AC19-$AE19&lt;0,1,0)</f>
        <v>0</v>
      </c>
      <c r="AJ19" s="73"/>
      <c r="AK19" s="73"/>
      <c r="AL19" s="73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Aleksi Parkkinen, TuPy  -  </v>
      </c>
      <c r="E20" s="73"/>
      <c r="F20" s="73"/>
      <c r="G20" s="73"/>
      <c r="H20" s="86"/>
      <c r="I20" s="74" t="s">
        <v>26</v>
      </c>
      <c r="J20" s="87"/>
      <c r="K20" s="65"/>
      <c r="L20" s="58"/>
      <c r="M20" s="64" t="s">
        <v>26</v>
      </c>
      <c r="N20" s="59"/>
      <c r="O20" s="65"/>
      <c r="P20" s="58"/>
      <c r="Q20" s="64" t="s">
        <v>26</v>
      </c>
      <c r="R20" s="59"/>
      <c r="S20" s="66"/>
      <c r="T20" s="58"/>
      <c r="U20" s="64" t="s">
        <v>26</v>
      </c>
      <c r="V20" s="59"/>
      <c r="W20" s="66"/>
      <c r="X20" s="58"/>
      <c r="Y20" s="64" t="s">
        <v>26</v>
      </c>
      <c r="Z20" s="59"/>
      <c r="AA20" s="65"/>
      <c r="AB20" s="65"/>
      <c r="AC20" s="67">
        <f>IF($H20-$J20&gt;0,1,0)+IF($L20-$N20&gt;0,1,0)+IF($P20-$R20&gt;0,1,0)+IF($T20-$V20&gt;0,1,0)+IF($X20-$Z20&gt;0,1,0)</f>
        <v>0</v>
      </c>
      <c r="AD20" s="68" t="s">
        <v>26</v>
      </c>
      <c r="AE20" s="69">
        <f>IF($H20-$J20&lt;0,1,0)+IF($L20-$N20&lt;0,1,0)+IF($P20-$R20&lt;0,1,0)+IF($T20-$V20&lt;0,1,0)+IF($X20-$Z20&lt;0,1,0)</f>
        <v>0</v>
      </c>
      <c r="AF20" s="70"/>
      <c r="AG20" s="71">
        <f>IF($AC20-$AE20&gt;0,1,0)</f>
        <v>0</v>
      </c>
      <c r="AH20" s="60" t="s">
        <v>26</v>
      </c>
      <c r="AI20" s="72">
        <f>IF($AC20-$AE20&lt;0,1,0)</f>
        <v>0</v>
      </c>
      <c r="AJ20" s="73"/>
      <c r="AK20" s="73"/>
      <c r="AL20" s="73"/>
      <c r="AN20" s="7"/>
      <c r="AO20" s="18"/>
    </row>
    <row r="21" spans="1:41" ht="14.25" customHeight="1" outlineLevel="1">
      <c r="A21" s="15"/>
      <c r="E21" s="73"/>
      <c r="F21" s="73"/>
      <c r="G21" s="73"/>
      <c r="H21" s="75"/>
      <c r="I21" s="76"/>
      <c r="J21" s="77"/>
      <c r="K21" s="65"/>
      <c r="L21" s="75"/>
      <c r="M21" s="76"/>
      <c r="N21" s="77"/>
      <c r="O21" s="65"/>
      <c r="P21" s="75"/>
      <c r="Q21" s="76"/>
      <c r="R21" s="77"/>
      <c r="S21" s="66"/>
      <c r="T21" s="75"/>
      <c r="U21" s="76"/>
      <c r="V21" s="77"/>
      <c r="W21" s="66"/>
      <c r="X21" s="75"/>
      <c r="Y21" s="76"/>
      <c r="Z21" s="77"/>
      <c r="AA21" s="65"/>
      <c r="AB21" s="65"/>
      <c r="AC21" s="67"/>
      <c r="AD21" s="68"/>
      <c r="AE21" s="69"/>
      <c r="AF21" s="70"/>
      <c r="AG21" s="71"/>
      <c r="AH21" s="61"/>
      <c r="AI21" s="72"/>
      <c r="AJ21" s="73"/>
      <c r="AK21" s="73"/>
      <c r="AL21" s="73"/>
      <c r="AO21" s="18"/>
    </row>
    <row r="22" spans="1:41" ht="14.25" customHeight="1" outlineLevel="1">
      <c r="A22" s="15" t="s">
        <v>8</v>
      </c>
      <c r="C22" s="1" t="str">
        <f>CONCATENATE(E10,"  -  ",E13)</f>
        <v>Ville Julin, SeSi  -  Diep Luong, PT 75</v>
      </c>
      <c r="E22" s="73"/>
      <c r="F22" s="73"/>
      <c r="G22" s="73"/>
      <c r="H22" s="58">
        <v>11</v>
      </c>
      <c r="I22" s="64" t="s">
        <v>26</v>
      </c>
      <c r="J22" s="59">
        <v>3</v>
      </c>
      <c r="K22" s="65"/>
      <c r="L22" s="58">
        <v>11</v>
      </c>
      <c r="M22" s="64" t="s">
        <v>26</v>
      </c>
      <c r="N22" s="59">
        <v>3</v>
      </c>
      <c r="O22" s="65"/>
      <c r="P22" s="58">
        <v>11</v>
      </c>
      <c r="Q22" s="64" t="s">
        <v>26</v>
      </c>
      <c r="R22" s="59">
        <v>5</v>
      </c>
      <c r="S22" s="66"/>
      <c r="T22" s="58"/>
      <c r="U22" s="64" t="s">
        <v>26</v>
      </c>
      <c r="V22" s="59"/>
      <c r="W22" s="66"/>
      <c r="X22" s="58"/>
      <c r="Y22" s="64" t="s">
        <v>26</v>
      </c>
      <c r="Z22" s="59"/>
      <c r="AA22" s="65"/>
      <c r="AB22" s="65"/>
      <c r="AC22" s="67">
        <f>IF($H22-$J22&gt;0,1,0)+IF($L22-$N22&gt;0,1,0)+IF($P22-$R22&gt;0,1,0)+IF($T22-$V22&gt;0,1,0)+IF($X22-$Z22&gt;0,1,0)</f>
        <v>3</v>
      </c>
      <c r="AD22" s="68" t="s">
        <v>26</v>
      </c>
      <c r="AE22" s="69">
        <f>IF($H22-$J22&lt;0,1,0)+IF($L22-$N22&lt;0,1,0)+IF($P22-$R22&lt;0,1,0)+IF($T22-$V22&lt;0,1,0)+IF($X22-$Z22&lt;0,1,0)</f>
        <v>0</v>
      </c>
      <c r="AF22" s="70"/>
      <c r="AG22" s="71">
        <f>IF($AC22-$AE22&gt;0,1,0)</f>
        <v>1</v>
      </c>
      <c r="AH22" s="60" t="s">
        <v>26</v>
      </c>
      <c r="AI22" s="72">
        <f>IF($AC22-$AE22&lt;0,1,0)</f>
        <v>0</v>
      </c>
      <c r="AJ22" s="73"/>
      <c r="AK22" s="73"/>
      <c r="AL22" s="73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Riku Autio, KoKa  -  </v>
      </c>
      <c r="E23" s="73"/>
      <c r="F23" s="73"/>
      <c r="G23" s="73"/>
      <c r="H23" s="58"/>
      <c r="I23" s="64" t="s">
        <v>26</v>
      </c>
      <c r="J23" s="59"/>
      <c r="K23" s="65"/>
      <c r="L23" s="58"/>
      <c r="M23" s="64" t="s">
        <v>26</v>
      </c>
      <c r="N23" s="59"/>
      <c r="O23" s="65"/>
      <c r="P23" s="58"/>
      <c r="Q23" s="64" t="s">
        <v>26</v>
      </c>
      <c r="R23" s="59"/>
      <c r="S23" s="66"/>
      <c r="T23" s="58"/>
      <c r="U23" s="64" t="s">
        <v>26</v>
      </c>
      <c r="V23" s="59"/>
      <c r="W23" s="66"/>
      <c r="X23" s="58"/>
      <c r="Y23" s="64" t="s">
        <v>26</v>
      </c>
      <c r="Z23" s="59"/>
      <c r="AA23" s="65"/>
      <c r="AB23" s="65"/>
      <c r="AC23" s="67">
        <f>IF($H23-$J23&gt;0,1,0)+IF($L23-$N23&gt;0,1,0)+IF($P23-$R23&gt;0,1,0)+IF($T23-$V23&gt;0,1,0)+IF($X23-$Z23&gt;0,1,0)</f>
        <v>0</v>
      </c>
      <c r="AD23" s="68" t="s">
        <v>26</v>
      </c>
      <c r="AE23" s="69">
        <f>IF($H23-$J23&lt;0,1,0)+IF($L23-$N23&lt;0,1,0)+IF($P23-$R23&lt;0,1,0)+IF($T23-$V23&lt;0,1,0)+IF($X23-$Z23&lt;0,1,0)</f>
        <v>0</v>
      </c>
      <c r="AF23" s="70"/>
      <c r="AG23" s="71">
        <f>IF($AC23-$AE23&gt;0,1,0)</f>
        <v>0</v>
      </c>
      <c r="AH23" s="60" t="s">
        <v>26</v>
      </c>
      <c r="AI23" s="72">
        <f>IF($AC23-$AE23&lt;0,1,0)</f>
        <v>0</v>
      </c>
      <c r="AJ23" s="73"/>
      <c r="AK23" s="73"/>
      <c r="AL23" s="73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Aleksi Parkkinen, TuPy  -  Henri Kuusjärvi, MBF</v>
      </c>
      <c r="E24" s="73"/>
      <c r="F24" s="73"/>
      <c r="G24" s="73"/>
      <c r="H24" s="58">
        <v>11</v>
      </c>
      <c r="I24" s="64" t="s">
        <v>26</v>
      </c>
      <c r="J24" s="59">
        <v>8</v>
      </c>
      <c r="K24" s="65"/>
      <c r="L24" s="58">
        <v>11</v>
      </c>
      <c r="M24" s="64" t="s">
        <v>26</v>
      </c>
      <c r="N24" s="59">
        <v>9</v>
      </c>
      <c r="O24" s="65"/>
      <c r="P24" s="58">
        <v>11</v>
      </c>
      <c r="Q24" s="64" t="s">
        <v>26</v>
      </c>
      <c r="R24" s="59">
        <v>9</v>
      </c>
      <c r="S24" s="66"/>
      <c r="T24" s="58"/>
      <c r="U24" s="64" t="s">
        <v>26</v>
      </c>
      <c r="V24" s="59"/>
      <c r="W24" s="66"/>
      <c r="X24" s="58"/>
      <c r="Y24" s="64" t="s">
        <v>26</v>
      </c>
      <c r="Z24" s="59"/>
      <c r="AA24" s="65"/>
      <c r="AB24" s="65"/>
      <c r="AC24" s="67">
        <f>IF($H24-$J24&gt;0,1,0)+IF($L24-$N24&gt;0,1,0)+IF($P24-$R24&gt;0,1,0)+IF($T24-$V24&gt;0,1,0)+IF($X24-$Z24&gt;0,1,0)</f>
        <v>3</v>
      </c>
      <c r="AD24" s="68" t="s">
        <v>26</v>
      </c>
      <c r="AE24" s="69">
        <f>IF($H24-$J24&lt;0,1,0)+IF($L24-$N24&lt;0,1,0)+IF($P24-$R24&lt;0,1,0)+IF($T24-$V24&lt;0,1,0)+IF($X24-$Z24&lt;0,1,0)</f>
        <v>0</v>
      </c>
      <c r="AF24" s="70"/>
      <c r="AG24" s="71">
        <f>IF($AC24-$AE24&gt;0,1,0)</f>
        <v>1</v>
      </c>
      <c r="AH24" s="60" t="s">
        <v>26</v>
      </c>
      <c r="AI24" s="72">
        <f>IF($AC24-$AE24&lt;0,1,0)</f>
        <v>0</v>
      </c>
      <c r="AJ24" s="73"/>
      <c r="AK24" s="73"/>
      <c r="AL24" s="73"/>
      <c r="AN24" s="7"/>
      <c r="AO24" s="18"/>
    </row>
    <row r="25" spans="1:41" ht="14.25" customHeight="1" outlineLevel="1">
      <c r="A25" s="15"/>
      <c r="E25" s="73"/>
      <c r="F25" s="73"/>
      <c r="G25" s="73"/>
      <c r="H25" s="75"/>
      <c r="I25" s="76"/>
      <c r="J25" s="77"/>
      <c r="K25" s="65"/>
      <c r="L25" s="75"/>
      <c r="M25" s="76"/>
      <c r="N25" s="77"/>
      <c r="O25" s="65"/>
      <c r="P25" s="75"/>
      <c r="Q25" s="76"/>
      <c r="R25" s="77"/>
      <c r="S25" s="66"/>
      <c r="T25" s="75"/>
      <c r="U25" s="76"/>
      <c r="V25" s="77"/>
      <c r="W25" s="66"/>
      <c r="X25" s="75"/>
      <c r="Y25" s="76"/>
      <c r="Z25" s="77"/>
      <c r="AA25" s="65"/>
      <c r="AB25" s="65"/>
      <c r="AC25" s="67"/>
      <c r="AD25" s="68"/>
      <c r="AE25" s="69"/>
      <c r="AF25" s="70"/>
      <c r="AG25" s="71"/>
      <c r="AH25" s="61"/>
      <c r="AI25" s="72"/>
      <c r="AJ25" s="73"/>
      <c r="AK25" s="73"/>
      <c r="AL25" s="73"/>
      <c r="AO25" s="18"/>
    </row>
    <row r="26" spans="1:41" ht="14.25" customHeight="1" outlineLevel="1">
      <c r="A26" s="15" t="s">
        <v>12</v>
      </c>
      <c r="C26" s="1" t="str">
        <f>CONCATENATE(E10,"  -  ",E12)</f>
        <v>Ville Julin, SeSi  -  Aleksi Parkkinen, TuPy</v>
      </c>
      <c r="E26" s="73"/>
      <c r="F26" s="73"/>
      <c r="G26" s="73"/>
      <c r="H26" s="58">
        <v>14</v>
      </c>
      <c r="I26" s="64" t="s">
        <v>26</v>
      </c>
      <c r="J26" s="59">
        <v>12</v>
      </c>
      <c r="K26" s="65"/>
      <c r="L26" s="58">
        <v>11</v>
      </c>
      <c r="M26" s="64" t="s">
        <v>26</v>
      </c>
      <c r="N26" s="59">
        <v>5</v>
      </c>
      <c r="O26" s="65"/>
      <c r="P26" s="58">
        <v>11</v>
      </c>
      <c r="Q26" s="64" t="s">
        <v>26</v>
      </c>
      <c r="R26" s="59">
        <v>7</v>
      </c>
      <c r="S26" s="66"/>
      <c r="T26" s="58"/>
      <c r="U26" s="64" t="s">
        <v>26</v>
      </c>
      <c r="V26" s="59"/>
      <c r="W26" s="66"/>
      <c r="X26" s="58"/>
      <c r="Y26" s="64" t="s">
        <v>26</v>
      </c>
      <c r="Z26" s="59"/>
      <c r="AA26" s="65"/>
      <c r="AB26" s="65"/>
      <c r="AC26" s="67">
        <f>IF($H26-$J26&gt;0,1,0)+IF($L26-$N26&gt;0,1,0)+IF($P26-$R26&gt;0,1,0)+IF($T26-$V26&gt;0,1,0)+IF($X26-$Z26&gt;0,1,0)</f>
        <v>3</v>
      </c>
      <c r="AD26" s="68" t="s">
        <v>26</v>
      </c>
      <c r="AE26" s="69">
        <f>IF($H26-$J26&lt;0,1,0)+IF($L26-$N26&lt;0,1,0)+IF($P26-$R26&lt;0,1,0)+IF($T26-$V26&lt;0,1,0)+IF($X26-$Z26&lt;0,1,0)</f>
        <v>0</v>
      </c>
      <c r="AF26" s="70"/>
      <c r="AG26" s="71">
        <f>IF($AC26-$AE26&gt;0,1,0)</f>
        <v>1</v>
      </c>
      <c r="AH26" s="60" t="s">
        <v>26</v>
      </c>
      <c r="AI26" s="72">
        <f>IF($AC26-$AE26&lt;0,1,0)</f>
        <v>0</v>
      </c>
      <c r="AJ26" s="73"/>
      <c r="AK26" s="73"/>
      <c r="AL26" s="73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Riku Autio, KoKa  -  Henri Kuusjärvi, MBF</v>
      </c>
      <c r="E27" s="73"/>
      <c r="F27" s="73"/>
      <c r="G27" s="73"/>
      <c r="H27" s="58">
        <v>11</v>
      </c>
      <c r="I27" s="64" t="s">
        <v>26</v>
      </c>
      <c r="J27" s="59">
        <v>8</v>
      </c>
      <c r="K27" s="65"/>
      <c r="L27" s="58">
        <v>11</v>
      </c>
      <c r="M27" s="64" t="s">
        <v>26</v>
      </c>
      <c r="N27" s="59">
        <v>4</v>
      </c>
      <c r="O27" s="65"/>
      <c r="P27" s="58">
        <v>11</v>
      </c>
      <c r="Q27" s="64" t="s">
        <v>26</v>
      </c>
      <c r="R27" s="59">
        <v>4</v>
      </c>
      <c r="S27" s="66"/>
      <c r="T27" s="58"/>
      <c r="U27" s="64" t="s">
        <v>26</v>
      </c>
      <c r="V27" s="59"/>
      <c r="W27" s="66"/>
      <c r="X27" s="58"/>
      <c r="Y27" s="64" t="s">
        <v>26</v>
      </c>
      <c r="Z27" s="59"/>
      <c r="AA27" s="65"/>
      <c r="AB27" s="65"/>
      <c r="AC27" s="67">
        <f>IF($H27-$J27&gt;0,1,0)+IF($L27-$N27&gt;0,1,0)+IF($P27-$R27&gt;0,1,0)+IF($T27-$V27&gt;0,1,0)+IF($X27-$Z27&gt;0,1,0)</f>
        <v>3</v>
      </c>
      <c r="AD27" s="68" t="s">
        <v>26</v>
      </c>
      <c r="AE27" s="69">
        <f>IF($H27-$J27&lt;0,1,0)+IF($L27-$N27&lt;0,1,0)+IF($P27-$R27&lt;0,1,0)+IF($T27-$V27&lt;0,1,0)+IF($X27-$Z27&lt;0,1,0)</f>
        <v>0</v>
      </c>
      <c r="AF27" s="70"/>
      <c r="AG27" s="71">
        <f>IF($AC27-$AE27&gt;0,1,0)</f>
        <v>1</v>
      </c>
      <c r="AH27" s="60" t="s">
        <v>26</v>
      </c>
      <c r="AI27" s="72">
        <f>IF($AC27-$AE27&lt;0,1,0)</f>
        <v>0</v>
      </c>
      <c r="AJ27" s="73"/>
      <c r="AK27" s="73"/>
      <c r="AL27" s="73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Diep Luong, PT 75  -  </v>
      </c>
      <c r="E28" s="73"/>
      <c r="F28" s="73"/>
      <c r="G28" s="73"/>
      <c r="H28" s="58"/>
      <c r="I28" s="64" t="s">
        <v>26</v>
      </c>
      <c r="J28" s="59"/>
      <c r="K28" s="65"/>
      <c r="L28" s="58"/>
      <c r="M28" s="64" t="s">
        <v>26</v>
      </c>
      <c r="N28" s="59"/>
      <c r="O28" s="65"/>
      <c r="P28" s="58"/>
      <c r="Q28" s="64" t="s">
        <v>26</v>
      </c>
      <c r="R28" s="59"/>
      <c r="S28" s="66"/>
      <c r="T28" s="58"/>
      <c r="U28" s="64" t="s">
        <v>26</v>
      </c>
      <c r="V28" s="59"/>
      <c r="W28" s="66"/>
      <c r="X28" s="58"/>
      <c r="Y28" s="64" t="s">
        <v>26</v>
      </c>
      <c r="Z28" s="59"/>
      <c r="AA28" s="65"/>
      <c r="AB28" s="65"/>
      <c r="AC28" s="67">
        <f>IF($H28-$J28&gt;0,1,0)+IF($L28-$N28&gt;0,1,0)+IF($P28-$R28&gt;0,1,0)+IF($T28-$V28&gt;0,1,0)+IF($X28-$Z28&gt;0,1,0)</f>
        <v>0</v>
      </c>
      <c r="AD28" s="68" t="s">
        <v>26</v>
      </c>
      <c r="AE28" s="69">
        <f>IF($H28-$J28&lt;0,1,0)+IF($L28-$N28&lt;0,1,0)+IF($P28-$R28&lt;0,1,0)+IF($T28-$V28&lt;0,1,0)+IF($X28-$Z28&lt;0,1,0)</f>
        <v>0</v>
      </c>
      <c r="AF28" s="70"/>
      <c r="AG28" s="71">
        <f>IF($AC28-$AE28&gt;0,1,0)</f>
        <v>0</v>
      </c>
      <c r="AH28" s="60" t="s">
        <v>26</v>
      </c>
      <c r="AI28" s="72">
        <f>IF($AC28-$AE28&lt;0,1,0)</f>
        <v>0</v>
      </c>
      <c r="AJ28" s="73"/>
      <c r="AK28" s="73"/>
      <c r="AL28" s="73"/>
      <c r="AN28" s="7"/>
      <c r="AO28" s="18"/>
    </row>
    <row r="29" spans="1:41" ht="14.25" customHeight="1" outlineLevel="1">
      <c r="A29" s="15"/>
      <c r="E29" s="73"/>
      <c r="F29" s="73"/>
      <c r="G29" s="73"/>
      <c r="H29" s="75"/>
      <c r="I29" s="76"/>
      <c r="J29" s="77"/>
      <c r="K29" s="65"/>
      <c r="L29" s="75"/>
      <c r="M29" s="76"/>
      <c r="N29" s="77"/>
      <c r="O29" s="65"/>
      <c r="P29" s="75"/>
      <c r="Q29" s="76"/>
      <c r="R29" s="77"/>
      <c r="S29" s="66"/>
      <c r="T29" s="75"/>
      <c r="U29" s="76"/>
      <c r="V29" s="77"/>
      <c r="W29" s="66"/>
      <c r="X29" s="75"/>
      <c r="Y29" s="76"/>
      <c r="Z29" s="77"/>
      <c r="AA29" s="65"/>
      <c r="AB29" s="65"/>
      <c r="AC29" s="67"/>
      <c r="AD29" s="68"/>
      <c r="AE29" s="69"/>
      <c r="AF29" s="70"/>
      <c r="AG29" s="71"/>
      <c r="AH29" s="61"/>
      <c r="AI29" s="72"/>
      <c r="AJ29" s="73"/>
      <c r="AK29" s="73"/>
      <c r="AL29" s="73"/>
      <c r="AO29" s="18"/>
    </row>
    <row r="30" spans="1:41" ht="14.25" customHeight="1" outlineLevel="1">
      <c r="A30" s="15" t="s">
        <v>16</v>
      </c>
      <c r="C30" s="1" t="str">
        <f>CONCATENATE(E10,"  -  ",E15)</f>
        <v>Ville Julin, SeSi  -  </v>
      </c>
      <c r="E30" s="73"/>
      <c r="F30" s="73"/>
      <c r="G30" s="73"/>
      <c r="H30" s="58"/>
      <c r="I30" s="64" t="s">
        <v>26</v>
      </c>
      <c r="J30" s="59"/>
      <c r="K30" s="65"/>
      <c r="L30" s="58"/>
      <c r="M30" s="64" t="s">
        <v>26</v>
      </c>
      <c r="N30" s="59"/>
      <c r="O30" s="65"/>
      <c r="P30" s="58"/>
      <c r="Q30" s="64" t="s">
        <v>26</v>
      </c>
      <c r="R30" s="59"/>
      <c r="S30" s="66"/>
      <c r="T30" s="58"/>
      <c r="U30" s="64" t="s">
        <v>26</v>
      </c>
      <c r="V30" s="59"/>
      <c r="W30" s="66"/>
      <c r="X30" s="58"/>
      <c r="Y30" s="64" t="s">
        <v>26</v>
      </c>
      <c r="Z30" s="59"/>
      <c r="AA30" s="65"/>
      <c r="AB30" s="65"/>
      <c r="AC30" s="67">
        <f>IF($H30-$J30&gt;0,1,0)+IF($L30-$N30&gt;0,1,0)+IF($P30-$R30&gt;0,1,0)+IF($T30-$V30&gt;0,1,0)+IF($X30-$Z30&gt;0,1,0)</f>
        <v>0</v>
      </c>
      <c r="AD30" s="68" t="s">
        <v>26</v>
      </c>
      <c r="AE30" s="69">
        <f>IF($H30-$J30&lt;0,1,0)+IF($L30-$N30&lt;0,1,0)+IF($P30-$R30&lt;0,1,0)+IF($T30-$V30&lt;0,1,0)+IF($X30-$Z30&lt;0,1,0)</f>
        <v>0</v>
      </c>
      <c r="AF30" s="70"/>
      <c r="AG30" s="71">
        <f>IF($AC30-$AE30&gt;0,1,0)</f>
        <v>0</v>
      </c>
      <c r="AH30" s="60" t="s">
        <v>26</v>
      </c>
      <c r="AI30" s="72">
        <f>IF($AC30-$AE30&lt;0,1,0)</f>
        <v>0</v>
      </c>
      <c r="AJ30" s="73"/>
      <c r="AK30" s="73"/>
      <c r="AL30" s="73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Riku Autio, KoKa  -  Aleksi Parkkinen, TuPy</v>
      </c>
      <c r="E31" s="73"/>
      <c r="F31" s="73"/>
      <c r="G31" s="73"/>
      <c r="H31" s="58">
        <v>8</v>
      </c>
      <c r="I31" s="64" t="s">
        <v>26</v>
      </c>
      <c r="J31" s="59">
        <v>11</v>
      </c>
      <c r="K31" s="65"/>
      <c r="L31" s="58">
        <v>11</v>
      </c>
      <c r="M31" s="64" t="s">
        <v>26</v>
      </c>
      <c r="N31" s="59">
        <v>4</v>
      </c>
      <c r="O31" s="65"/>
      <c r="P31" s="58">
        <v>11</v>
      </c>
      <c r="Q31" s="64" t="s">
        <v>26</v>
      </c>
      <c r="R31" s="59">
        <v>8</v>
      </c>
      <c r="S31" s="66"/>
      <c r="T31" s="58">
        <v>11</v>
      </c>
      <c r="U31" s="64" t="s">
        <v>26</v>
      </c>
      <c r="V31" s="59">
        <v>4</v>
      </c>
      <c r="W31" s="66"/>
      <c r="X31" s="58"/>
      <c r="Y31" s="64" t="s">
        <v>26</v>
      </c>
      <c r="Z31" s="59"/>
      <c r="AA31" s="65"/>
      <c r="AB31" s="65"/>
      <c r="AC31" s="67">
        <f>IF($H31-$J31&gt;0,1,0)+IF($L31-$N31&gt;0,1,0)+IF($P31-$R31&gt;0,1,0)+IF($T31-$V31&gt;0,1,0)+IF($X31-$Z31&gt;0,1,0)</f>
        <v>3</v>
      </c>
      <c r="AD31" s="68" t="s">
        <v>26</v>
      </c>
      <c r="AE31" s="69">
        <f>IF($H31-$J31&lt;0,1,0)+IF($L31-$N31&lt;0,1,0)+IF($P31-$R31&lt;0,1,0)+IF($T31-$V31&lt;0,1,0)+IF($X31-$Z31&lt;0,1,0)</f>
        <v>1</v>
      </c>
      <c r="AF31" s="70"/>
      <c r="AG31" s="71">
        <f>IF($AC31-$AE31&gt;0,1,0)</f>
        <v>1</v>
      </c>
      <c r="AH31" s="60" t="s">
        <v>26</v>
      </c>
      <c r="AI31" s="72">
        <f>IF($AC31-$AE31&lt;0,1,0)</f>
        <v>0</v>
      </c>
      <c r="AJ31" s="73"/>
      <c r="AK31" s="73"/>
      <c r="AL31" s="73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Diep Luong, PT 75  -  Henri Kuusjärvi, MBF</v>
      </c>
      <c r="E32" s="73"/>
      <c r="F32" s="73"/>
      <c r="G32" s="73"/>
      <c r="H32" s="58">
        <v>11</v>
      </c>
      <c r="I32" s="64" t="s">
        <v>26</v>
      </c>
      <c r="J32" s="59">
        <v>4</v>
      </c>
      <c r="K32" s="65"/>
      <c r="L32" s="58">
        <v>10</v>
      </c>
      <c r="M32" s="64" t="s">
        <v>26</v>
      </c>
      <c r="N32" s="59">
        <v>12</v>
      </c>
      <c r="O32" s="65"/>
      <c r="P32" s="58">
        <v>11</v>
      </c>
      <c r="Q32" s="64" t="s">
        <v>26</v>
      </c>
      <c r="R32" s="59">
        <v>9</v>
      </c>
      <c r="S32" s="66"/>
      <c r="T32" s="58">
        <v>9</v>
      </c>
      <c r="U32" s="64" t="s">
        <v>26</v>
      </c>
      <c r="V32" s="59">
        <v>11</v>
      </c>
      <c r="W32" s="66"/>
      <c r="X32" s="58">
        <v>9</v>
      </c>
      <c r="Y32" s="64" t="s">
        <v>26</v>
      </c>
      <c r="Z32" s="59">
        <v>11</v>
      </c>
      <c r="AA32" s="65"/>
      <c r="AB32" s="65"/>
      <c r="AC32" s="67">
        <f>IF($H32-$J32&gt;0,1,0)+IF($L32-$N32&gt;0,1,0)+IF($P32-$R32&gt;0,1,0)+IF($T32-$V32&gt;0,1,0)+IF($X32-$Z32&gt;0,1,0)</f>
        <v>2</v>
      </c>
      <c r="AD32" s="68" t="s">
        <v>26</v>
      </c>
      <c r="AE32" s="69">
        <f>IF($H32-$J32&lt;0,1,0)+IF($L32-$N32&lt;0,1,0)+IF($P32-$R32&lt;0,1,0)+IF($T32-$V32&lt;0,1,0)+IF($X32-$Z32&lt;0,1,0)</f>
        <v>3</v>
      </c>
      <c r="AF32" s="70"/>
      <c r="AG32" s="71">
        <f>IF($AC32-$AE32&gt;0,1,0)</f>
        <v>0</v>
      </c>
      <c r="AH32" s="60" t="s">
        <v>26</v>
      </c>
      <c r="AI32" s="72">
        <f>IF($AC32-$AE32&lt;0,1,0)</f>
        <v>1</v>
      </c>
      <c r="AJ32" s="73"/>
      <c r="AK32" s="73"/>
      <c r="AL32" s="73"/>
      <c r="AN32" s="7"/>
      <c r="AO32" s="18"/>
    </row>
    <row r="33" spans="1:41" ht="14.25" customHeight="1" outlineLevel="1">
      <c r="A33" s="15"/>
      <c r="E33" s="73"/>
      <c r="F33" s="73"/>
      <c r="G33" s="73"/>
      <c r="H33" s="75"/>
      <c r="I33" s="76"/>
      <c r="J33" s="77"/>
      <c r="K33" s="65"/>
      <c r="L33" s="75"/>
      <c r="M33" s="76"/>
      <c r="N33" s="77"/>
      <c r="O33" s="65"/>
      <c r="P33" s="75"/>
      <c r="Q33" s="76"/>
      <c r="R33" s="77"/>
      <c r="S33" s="66"/>
      <c r="T33" s="75"/>
      <c r="U33" s="76"/>
      <c r="V33" s="77"/>
      <c r="W33" s="66"/>
      <c r="X33" s="75"/>
      <c r="Y33" s="76"/>
      <c r="Z33" s="77"/>
      <c r="AA33" s="65"/>
      <c r="AB33" s="65"/>
      <c r="AC33" s="67"/>
      <c r="AD33" s="68"/>
      <c r="AE33" s="69"/>
      <c r="AF33" s="70"/>
      <c r="AG33" s="71"/>
      <c r="AH33" s="61"/>
      <c r="AI33" s="72"/>
      <c r="AJ33" s="73"/>
      <c r="AK33" s="73"/>
      <c r="AL33" s="73"/>
      <c r="AO33" s="18"/>
    </row>
    <row r="34" spans="1:41" ht="14.25" customHeight="1" outlineLevel="1">
      <c r="A34" s="15" t="s">
        <v>20</v>
      </c>
      <c r="C34" s="1" t="str">
        <f>CONCATENATE(E10,"  -  ",E11)</f>
        <v>Ville Julin, SeSi  -  Riku Autio, KoKa</v>
      </c>
      <c r="E34" s="73"/>
      <c r="F34" s="73"/>
      <c r="G34" s="73"/>
      <c r="H34" s="58">
        <v>11</v>
      </c>
      <c r="I34" s="64" t="s">
        <v>26</v>
      </c>
      <c r="J34" s="59">
        <v>2</v>
      </c>
      <c r="K34" s="65"/>
      <c r="L34" s="58">
        <v>11</v>
      </c>
      <c r="M34" s="64" t="s">
        <v>26</v>
      </c>
      <c r="N34" s="59">
        <v>7</v>
      </c>
      <c r="O34" s="65"/>
      <c r="P34" s="58">
        <v>11</v>
      </c>
      <c r="Q34" s="64" t="s">
        <v>26</v>
      </c>
      <c r="R34" s="59">
        <v>4</v>
      </c>
      <c r="S34" s="66"/>
      <c r="T34" s="58"/>
      <c r="U34" s="64" t="s">
        <v>26</v>
      </c>
      <c r="V34" s="59"/>
      <c r="W34" s="66"/>
      <c r="X34" s="58"/>
      <c r="Y34" s="64" t="s">
        <v>26</v>
      </c>
      <c r="Z34" s="59"/>
      <c r="AA34" s="65"/>
      <c r="AB34" s="65"/>
      <c r="AC34" s="67">
        <f>IF($H34-$J34&gt;0,1,0)+IF($L34-$N34&gt;0,1,0)+IF($P34-$R34&gt;0,1,0)+IF($T34-$V34&gt;0,1,0)+IF($X34-$Z34&gt;0,1,0)</f>
        <v>3</v>
      </c>
      <c r="AD34" s="68" t="s">
        <v>26</v>
      </c>
      <c r="AE34" s="69">
        <f>IF($H34-$J34&lt;0,1,0)+IF($L34-$N34&lt;0,1,0)+IF($P34-$R34&lt;0,1,0)+IF($T34-$V34&lt;0,1,0)+IF($X34-$Z34&lt;0,1,0)</f>
        <v>0</v>
      </c>
      <c r="AF34" s="70"/>
      <c r="AG34" s="71">
        <f>IF($AC34-$AE34&gt;0,1,0)</f>
        <v>1</v>
      </c>
      <c r="AH34" s="60" t="s">
        <v>26</v>
      </c>
      <c r="AI34" s="72">
        <f>IF($AC34-$AE34&lt;0,1,0)</f>
        <v>0</v>
      </c>
      <c r="AJ34" s="73"/>
      <c r="AK34" s="73"/>
      <c r="AL34" s="73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Aleksi Parkkinen, TuPy  -  Diep Luong, PT 75</v>
      </c>
      <c r="E35" s="73"/>
      <c r="F35" s="73"/>
      <c r="G35" s="73"/>
      <c r="H35" s="58">
        <v>11</v>
      </c>
      <c r="I35" s="64" t="s">
        <v>26</v>
      </c>
      <c r="J35" s="59">
        <v>9</v>
      </c>
      <c r="K35" s="65"/>
      <c r="L35" s="58">
        <v>11</v>
      </c>
      <c r="M35" s="64" t="s">
        <v>26</v>
      </c>
      <c r="N35" s="59">
        <v>4</v>
      </c>
      <c r="O35" s="65"/>
      <c r="P35" s="58">
        <v>14</v>
      </c>
      <c r="Q35" s="64" t="s">
        <v>26</v>
      </c>
      <c r="R35" s="59">
        <v>12</v>
      </c>
      <c r="S35" s="66"/>
      <c r="T35" s="58"/>
      <c r="U35" s="64" t="s">
        <v>26</v>
      </c>
      <c r="V35" s="59"/>
      <c r="W35" s="66"/>
      <c r="X35" s="58"/>
      <c r="Y35" s="64" t="s">
        <v>26</v>
      </c>
      <c r="Z35" s="59"/>
      <c r="AA35" s="65"/>
      <c r="AB35" s="65"/>
      <c r="AC35" s="67">
        <f>IF($H35-$J35&gt;0,1,0)+IF($L35-$N35&gt;0,1,0)+IF($P35-$R35&gt;0,1,0)+IF($T35-$V35&gt;0,1,0)+IF($X35-$Z35&gt;0,1,0)</f>
        <v>3</v>
      </c>
      <c r="AD35" s="68" t="s">
        <v>26</v>
      </c>
      <c r="AE35" s="69">
        <f>IF($H35-$J35&lt;0,1,0)+IF($L35-$N35&lt;0,1,0)+IF($P35-$R35&lt;0,1,0)+IF($T35-$V35&lt;0,1,0)+IF($X35-$Z35&lt;0,1,0)</f>
        <v>0</v>
      </c>
      <c r="AF35" s="70"/>
      <c r="AG35" s="71">
        <f>IF($AC35-$AE35&gt;0,1,0)</f>
        <v>1</v>
      </c>
      <c r="AH35" s="60" t="s">
        <v>26</v>
      </c>
      <c r="AI35" s="72">
        <f>IF($AC35-$AE35&lt;0,1,0)</f>
        <v>0</v>
      </c>
      <c r="AJ35" s="73"/>
      <c r="AK35" s="73"/>
      <c r="AL35" s="73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Henri Kuusjärvi, MBF  -  </v>
      </c>
      <c r="E36" s="73"/>
      <c r="F36" s="73"/>
      <c r="G36" s="73"/>
      <c r="H36" s="58"/>
      <c r="I36" s="64" t="s">
        <v>26</v>
      </c>
      <c r="J36" s="59"/>
      <c r="K36" s="65"/>
      <c r="L36" s="58"/>
      <c r="M36" s="64" t="s">
        <v>26</v>
      </c>
      <c r="N36" s="59"/>
      <c r="O36" s="65"/>
      <c r="P36" s="58"/>
      <c r="Q36" s="64" t="s">
        <v>26</v>
      </c>
      <c r="R36" s="59"/>
      <c r="S36" s="66"/>
      <c r="T36" s="58"/>
      <c r="U36" s="64" t="s">
        <v>26</v>
      </c>
      <c r="V36" s="59"/>
      <c r="W36" s="66"/>
      <c r="X36" s="58"/>
      <c r="Y36" s="64" t="s">
        <v>26</v>
      </c>
      <c r="Z36" s="59"/>
      <c r="AA36" s="65"/>
      <c r="AB36" s="65"/>
      <c r="AC36" s="78">
        <f>IF($H36-$J36&gt;0,1,0)+IF($L36-$N36&gt;0,1,0)+IF($P36-$R36&gt;0,1,0)+IF($T36-$V36&gt;0,1,0)+IF($X36-$Z36&gt;0,1,0)</f>
        <v>0</v>
      </c>
      <c r="AD36" s="79" t="s">
        <v>26</v>
      </c>
      <c r="AE36" s="80">
        <f>IF($H36-$J36&lt;0,1,0)+IF($L36-$N36&lt;0,1,0)+IF($P36-$R36&lt;0,1,0)+IF($T36-$V36&lt;0,1,0)+IF($X36-$Z36&lt;0,1,0)</f>
        <v>0</v>
      </c>
      <c r="AF36" s="70"/>
      <c r="AG36" s="81">
        <f>IF($AC36-$AE36&gt;0,1,0)</f>
        <v>0</v>
      </c>
      <c r="AH36" s="62" t="s">
        <v>26</v>
      </c>
      <c r="AI36" s="82">
        <f>IF($AC36-$AE36&lt;0,1,0)</f>
        <v>0</v>
      </c>
      <c r="AJ36" s="73"/>
      <c r="AK36" s="73"/>
      <c r="AL36" s="73"/>
      <c r="AN36" s="7"/>
      <c r="AO36" s="18"/>
    </row>
    <row r="37" spans="1:38" ht="14.25" customHeight="1" outlineLevel="1">
      <c r="A37" s="15"/>
      <c r="E37" s="73"/>
      <c r="F37" s="73"/>
      <c r="G37" s="7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85"/>
      <c r="S37" s="85"/>
      <c r="T37" s="85"/>
      <c r="U37" s="85"/>
      <c r="V37" s="73"/>
      <c r="W37" s="73"/>
      <c r="X37" s="73"/>
      <c r="Y37" s="73"/>
      <c r="Z37" s="73"/>
      <c r="AA37" s="73"/>
      <c r="AB37" s="73"/>
      <c r="AC37" s="73"/>
      <c r="AD37" s="83"/>
      <c r="AE37" s="83"/>
      <c r="AF37" s="83"/>
      <c r="AG37" s="83"/>
      <c r="AH37" s="73"/>
      <c r="AI37" s="73"/>
      <c r="AJ37" s="73"/>
      <c r="AK37" s="73"/>
      <c r="AL37" s="73"/>
    </row>
    <row r="38" spans="5:38" ht="14.25" customHeight="1"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</row>
    <row r="39" spans="5:38" ht="14.25" customHeight="1"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85"/>
      <c r="W39" s="85"/>
      <c r="X39" s="85"/>
      <c r="Y39" s="85"/>
      <c r="Z39" s="85"/>
      <c r="AA39" s="85"/>
      <c r="AB39" s="85"/>
      <c r="AC39" s="85"/>
      <c r="AD39" s="85"/>
      <c r="AE39" s="73"/>
      <c r="AF39" s="73"/>
      <c r="AG39" s="73"/>
      <c r="AH39" s="73"/>
      <c r="AI39" s="73"/>
      <c r="AJ39" s="73"/>
      <c r="AK39" s="73"/>
      <c r="AL39" s="73"/>
    </row>
    <row r="40" spans="5:38" ht="14.25" customHeight="1"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85"/>
      <c r="W40" s="85"/>
      <c r="X40" s="85"/>
      <c r="Y40" s="85"/>
      <c r="Z40" s="85"/>
      <c r="AA40" s="85"/>
      <c r="AB40" s="85"/>
      <c r="AC40" s="85"/>
      <c r="AD40" s="85"/>
      <c r="AE40" s="73"/>
      <c r="AF40" s="73"/>
      <c r="AG40" s="73"/>
      <c r="AH40" s="73"/>
      <c r="AI40" s="73"/>
      <c r="AJ40" s="73"/>
      <c r="AK40" s="73"/>
      <c r="AL40" s="73"/>
    </row>
    <row r="41" spans="5:38" ht="14.25" customHeight="1"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85"/>
      <c r="W41" s="85"/>
      <c r="X41" s="85"/>
      <c r="Y41" s="85"/>
      <c r="Z41" s="85"/>
      <c r="AA41" s="85"/>
      <c r="AB41" s="85"/>
      <c r="AC41" s="85"/>
      <c r="AD41" s="85"/>
      <c r="AE41" s="73"/>
      <c r="AF41" s="73"/>
      <c r="AG41" s="73"/>
      <c r="AH41" s="73"/>
      <c r="AI41" s="73"/>
      <c r="AJ41" s="73"/>
      <c r="AK41" s="73"/>
      <c r="AL41" s="73"/>
    </row>
    <row r="42" spans="5:38" ht="14.25" customHeight="1"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85"/>
      <c r="W42" s="85"/>
      <c r="X42" s="85"/>
      <c r="Y42" s="85"/>
      <c r="Z42" s="85"/>
      <c r="AA42" s="85"/>
      <c r="AB42" s="85"/>
      <c r="AC42" s="85"/>
      <c r="AD42" s="85"/>
      <c r="AE42" s="73"/>
      <c r="AF42" s="73"/>
      <c r="AG42" s="73"/>
      <c r="AH42" s="73"/>
      <c r="AI42" s="73"/>
      <c r="AJ42" s="73"/>
      <c r="AK42" s="73"/>
      <c r="AL42" s="73"/>
    </row>
    <row r="43" spans="5:38" ht="14.25" customHeight="1"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85"/>
      <c r="W43" s="85"/>
      <c r="X43" s="85"/>
      <c r="Y43" s="85"/>
      <c r="Z43" s="85"/>
      <c r="AA43" s="85"/>
      <c r="AB43" s="85"/>
      <c r="AC43" s="85"/>
      <c r="AD43" s="85"/>
      <c r="AE43" s="73"/>
      <c r="AF43" s="73"/>
      <c r="AG43" s="73"/>
      <c r="AH43" s="73"/>
      <c r="AI43" s="73"/>
      <c r="AJ43" s="73"/>
      <c r="AK43" s="73"/>
      <c r="AL43" s="73"/>
    </row>
    <row r="44" spans="5:38" ht="14.25" customHeight="1"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85"/>
      <c r="W44" s="85"/>
      <c r="X44" s="85"/>
      <c r="Y44" s="85"/>
      <c r="Z44" s="85"/>
      <c r="AA44" s="85"/>
      <c r="AB44" s="85"/>
      <c r="AC44" s="85"/>
      <c r="AD44" s="85"/>
      <c r="AE44" s="73"/>
      <c r="AF44" s="73"/>
      <c r="AG44" s="73"/>
      <c r="AH44" s="73"/>
      <c r="AI44" s="73"/>
      <c r="AJ44" s="73"/>
      <c r="AK44" s="73"/>
      <c r="AL44" s="73"/>
    </row>
    <row r="45" spans="5:38" ht="14.25" customHeight="1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85"/>
      <c r="W45" s="85"/>
      <c r="X45" s="85"/>
      <c r="Y45" s="85"/>
      <c r="Z45" s="85"/>
      <c r="AA45" s="85"/>
      <c r="AB45" s="85"/>
      <c r="AC45" s="85"/>
      <c r="AD45" s="85"/>
      <c r="AE45" s="73"/>
      <c r="AF45" s="73"/>
      <c r="AG45" s="73"/>
      <c r="AH45" s="73"/>
      <c r="AI45" s="73"/>
      <c r="AJ45" s="73"/>
      <c r="AK45" s="73"/>
      <c r="AL45" s="73"/>
    </row>
    <row r="46" spans="5:38" ht="14.25" customHeight="1"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85"/>
      <c r="W46" s="85"/>
      <c r="X46" s="85"/>
      <c r="Y46" s="85"/>
      <c r="Z46" s="85"/>
      <c r="AA46" s="85"/>
      <c r="AB46" s="85"/>
      <c r="AC46" s="85"/>
      <c r="AD46" s="85"/>
      <c r="AE46" s="73"/>
      <c r="AF46" s="73"/>
      <c r="AG46" s="73"/>
      <c r="AH46" s="73"/>
      <c r="AI46" s="73"/>
      <c r="AJ46" s="73"/>
      <c r="AK46" s="73"/>
      <c r="AL46" s="73"/>
    </row>
    <row r="47" spans="5:38" ht="14.25" customHeight="1"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85"/>
      <c r="W47" s="85"/>
      <c r="X47" s="85"/>
      <c r="Y47" s="85"/>
      <c r="Z47" s="85"/>
      <c r="AA47" s="85"/>
      <c r="AB47" s="85"/>
      <c r="AC47" s="85"/>
      <c r="AD47" s="85"/>
      <c r="AE47" s="73"/>
      <c r="AF47" s="73"/>
      <c r="AG47" s="73"/>
      <c r="AH47" s="73"/>
      <c r="AI47" s="73"/>
      <c r="AJ47" s="73"/>
      <c r="AK47" s="73"/>
      <c r="AL47" s="73"/>
    </row>
    <row r="48" spans="5:38" ht="14.25" customHeight="1"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85"/>
      <c r="W48" s="85"/>
      <c r="X48" s="85"/>
      <c r="Y48" s="85"/>
      <c r="Z48" s="85"/>
      <c r="AA48" s="85"/>
      <c r="AB48" s="85"/>
      <c r="AC48" s="85"/>
      <c r="AD48" s="85"/>
      <c r="AE48" s="73"/>
      <c r="AF48" s="73"/>
      <c r="AG48" s="73"/>
      <c r="AH48" s="73"/>
      <c r="AI48" s="73"/>
      <c r="AJ48" s="73"/>
      <c r="AK48" s="73"/>
      <c r="AL48" s="73"/>
    </row>
    <row r="49" spans="3:35" ht="20.25">
      <c r="C49" s="8" t="s">
        <v>73</v>
      </c>
      <c r="AE49" s="19" t="s">
        <v>27</v>
      </c>
      <c r="AF49" s="19"/>
      <c r="AG49" s="19"/>
      <c r="AH49" s="19"/>
      <c r="AI49" s="19"/>
    </row>
    <row r="50" spans="3:38" ht="14.25" customHeight="1">
      <c r="C50" s="10"/>
      <c r="AE50" s="1" t="s">
        <v>3</v>
      </c>
      <c r="AJ50" s="25" t="s">
        <v>4</v>
      </c>
      <c r="AK50" s="25" t="s">
        <v>5</v>
      </c>
      <c r="AL50" s="25" t="s">
        <v>6</v>
      </c>
    </row>
    <row r="51" spans="3:38" ht="14.25" customHeight="1">
      <c r="C51" s="9"/>
      <c r="AE51" s="1" t="s">
        <v>7</v>
      </c>
      <c r="AJ51" s="25" t="s">
        <v>8</v>
      </c>
      <c r="AK51" s="25" t="s">
        <v>9</v>
      </c>
      <c r="AL51" s="25" t="s">
        <v>10</v>
      </c>
    </row>
    <row r="52" spans="3:38" s="127" customFormat="1" ht="14.25" customHeight="1">
      <c r="C52" s="125" t="s">
        <v>153</v>
      </c>
      <c r="AE52" s="127" t="s">
        <v>11</v>
      </c>
      <c r="AJ52" s="128" t="s">
        <v>12</v>
      </c>
      <c r="AK52" s="128" t="s">
        <v>13</v>
      </c>
      <c r="AL52" s="128" t="s">
        <v>14</v>
      </c>
    </row>
    <row r="53" spans="3:38" ht="14.25" customHeight="1">
      <c r="C53" s="9"/>
      <c r="AE53" s="1" t="s">
        <v>15</v>
      </c>
      <c r="AJ53" s="25" t="s">
        <v>16</v>
      </c>
      <c r="AK53" s="25" t="s">
        <v>17</v>
      </c>
      <c r="AL53" s="25" t="s">
        <v>18</v>
      </c>
    </row>
    <row r="54" spans="3:38" s="127" customFormat="1" ht="14.25" customHeight="1">
      <c r="C54" s="125" t="s">
        <v>43</v>
      </c>
      <c r="AE54" s="127" t="s">
        <v>19</v>
      </c>
      <c r="AJ54" s="128" t="s">
        <v>20</v>
      </c>
      <c r="AK54" s="128" t="s">
        <v>21</v>
      </c>
      <c r="AL54" s="128" t="s">
        <v>22</v>
      </c>
    </row>
    <row r="55" ht="14.25" customHeight="1">
      <c r="C55" s="9"/>
    </row>
    <row r="56" spans="3:5" ht="14.25" customHeight="1">
      <c r="C56" s="88" t="s">
        <v>40</v>
      </c>
      <c r="D56" s="28"/>
      <c r="E56" s="28"/>
    </row>
    <row r="57" spans="3:38" ht="14.25" customHeight="1">
      <c r="C57" s="12"/>
      <c r="D57" s="13"/>
      <c r="E57" s="14"/>
      <c r="F57" s="157">
        <v>1</v>
      </c>
      <c r="G57" s="158"/>
      <c r="H57" s="158"/>
      <c r="I57" s="158"/>
      <c r="J57" s="159"/>
      <c r="K57" s="157">
        <v>2</v>
      </c>
      <c r="L57" s="160"/>
      <c r="M57" s="160"/>
      <c r="N57" s="160"/>
      <c r="O57" s="161"/>
      <c r="P57" s="157">
        <v>3</v>
      </c>
      <c r="Q57" s="160"/>
      <c r="R57" s="160"/>
      <c r="S57" s="160"/>
      <c r="T57" s="161"/>
      <c r="U57" s="157">
        <v>4</v>
      </c>
      <c r="V57" s="160"/>
      <c r="W57" s="160"/>
      <c r="X57" s="160"/>
      <c r="Y57" s="161"/>
      <c r="Z57" s="157">
        <v>5</v>
      </c>
      <c r="AA57" s="160"/>
      <c r="AB57" s="160"/>
      <c r="AC57" s="160"/>
      <c r="AD57" s="161"/>
      <c r="AE57" s="157">
        <v>6</v>
      </c>
      <c r="AF57" s="160"/>
      <c r="AG57" s="160"/>
      <c r="AH57" s="160"/>
      <c r="AI57" s="161"/>
      <c r="AJ57" s="26" t="s">
        <v>0</v>
      </c>
      <c r="AK57" s="26" t="s">
        <v>1</v>
      </c>
      <c r="AL57" s="26" t="s">
        <v>2</v>
      </c>
    </row>
    <row r="58" spans="2:38" ht="14.25" customHeight="1">
      <c r="B58" s="20">
        <v>27</v>
      </c>
      <c r="C58" s="27">
        <v>1</v>
      </c>
      <c r="D58" s="31">
        <v>6</v>
      </c>
      <c r="E58" s="14" t="str">
        <f>IF(B58=0,"",INDEX(Nimet!$A$2:$D$251,B58,4))</f>
        <v>Pauli Hietikko, PT Espoo</v>
      </c>
      <c r="F58" s="162"/>
      <c r="G58" s="163"/>
      <c r="H58" s="163"/>
      <c r="I58" s="163"/>
      <c r="J58" s="164"/>
      <c r="K58" s="165" t="str">
        <f>CONCATENATE(AC82,"-",AE82)</f>
        <v>3-0</v>
      </c>
      <c r="L58" s="166"/>
      <c r="M58" s="166"/>
      <c r="N58" s="166"/>
      <c r="O58" s="167"/>
      <c r="P58" s="165" t="str">
        <f>CONCATENATE(AC74,"-",AE74)</f>
        <v>3-0</v>
      </c>
      <c r="Q58" s="166"/>
      <c r="R58" s="166"/>
      <c r="S58" s="166"/>
      <c r="T58" s="167"/>
      <c r="U58" s="165" t="str">
        <f>CONCATENATE(AC70,"-",AE70)</f>
        <v>3-0</v>
      </c>
      <c r="V58" s="166"/>
      <c r="W58" s="166"/>
      <c r="X58" s="166"/>
      <c r="Y58" s="167"/>
      <c r="Z58" s="165" t="str">
        <f>CONCATENATE(AC66,"-",AE66)</f>
        <v>3-0</v>
      </c>
      <c r="AA58" s="166"/>
      <c r="AB58" s="166"/>
      <c r="AC58" s="166"/>
      <c r="AD58" s="167"/>
      <c r="AE58" s="165" t="str">
        <f>CONCATENATE(AC78,"-",AE78)</f>
        <v>0-0</v>
      </c>
      <c r="AF58" s="166"/>
      <c r="AG58" s="166"/>
      <c r="AH58" s="166"/>
      <c r="AI58" s="167"/>
      <c r="AJ58" s="26" t="str">
        <f>CONCATENATE(AG66+AG70+AG74+AG78+AG82,"-",AI66+AI70+AI74+AI78+AI82)</f>
        <v>4-0</v>
      </c>
      <c r="AK58" s="26" t="str">
        <f>CONCATENATE(AC66+AC70+AC74+AC78+AC82,"-",AE66+AE70+AE74+AE78+AE82)</f>
        <v>12-0</v>
      </c>
      <c r="AL58" s="63">
        <v>1</v>
      </c>
    </row>
    <row r="59" spans="2:38" ht="14.25" customHeight="1">
      <c r="B59" s="20">
        <v>24</v>
      </c>
      <c r="C59" s="27">
        <v>2</v>
      </c>
      <c r="D59" s="31">
        <v>11</v>
      </c>
      <c r="E59" s="14" t="str">
        <f>IF(B59=0,"",INDEX(Nimet!$A$2:$D$251,B59,4))</f>
        <v>Toni Viertomanner, KuPTS</v>
      </c>
      <c r="F59" s="165" t="str">
        <f>CONCATENATE(AE82,"-",AC82)</f>
        <v>0-3</v>
      </c>
      <c r="G59" s="166"/>
      <c r="H59" s="166"/>
      <c r="I59" s="166"/>
      <c r="J59" s="167"/>
      <c r="K59" s="162"/>
      <c r="L59" s="163"/>
      <c r="M59" s="163"/>
      <c r="N59" s="163"/>
      <c r="O59" s="164"/>
      <c r="P59" s="165" t="str">
        <f>CONCATENATE(AC79,"-",AE79)</f>
        <v>3-0</v>
      </c>
      <c r="Q59" s="166"/>
      <c r="R59" s="166"/>
      <c r="S59" s="166"/>
      <c r="T59" s="167"/>
      <c r="U59" s="165" t="str">
        <f>CONCATENATE(AC67,"-",AE67)</f>
        <v>3-0</v>
      </c>
      <c r="V59" s="166"/>
      <c r="W59" s="166"/>
      <c r="X59" s="166"/>
      <c r="Y59" s="167"/>
      <c r="Z59" s="165" t="str">
        <f>CONCATENATE(AC75,"-",AE75)</f>
        <v>3-0</v>
      </c>
      <c r="AA59" s="166"/>
      <c r="AB59" s="166"/>
      <c r="AC59" s="166"/>
      <c r="AD59" s="167"/>
      <c r="AE59" s="165" t="str">
        <f>CONCATENATE(AC71,"-",AE71)</f>
        <v>0-0</v>
      </c>
      <c r="AF59" s="158"/>
      <c r="AG59" s="158"/>
      <c r="AH59" s="158"/>
      <c r="AI59" s="159"/>
      <c r="AJ59" s="11" t="str">
        <f>CONCATENATE(AG67+AG71+AG75+AG79+AI82,"-",AI67+AI71+AI75+AI79+AG82)</f>
        <v>3-1</v>
      </c>
      <c r="AK59" s="26" t="str">
        <f>CONCATENATE(AC67+AC71+AC75+AC79+AE82,"-",AE67+AE71+AE75+AE79+AC82)</f>
        <v>9-3</v>
      </c>
      <c r="AL59" s="63">
        <v>2</v>
      </c>
    </row>
    <row r="60" spans="2:38" ht="14.25" customHeight="1">
      <c r="B60" s="20">
        <v>10</v>
      </c>
      <c r="C60" s="27">
        <v>3</v>
      </c>
      <c r="D60" s="31">
        <v>25</v>
      </c>
      <c r="E60" s="14" t="str">
        <f>IF(B60=0,"",INDEX(Nimet!$A$2:$D$251,B60,4))</f>
        <v>Atte Petranen, KoKa</v>
      </c>
      <c r="F60" s="165" t="str">
        <f>CONCATENATE(AE74,"-",AC74)</f>
        <v>0-3</v>
      </c>
      <c r="G60" s="166"/>
      <c r="H60" s="166"/>
      <c r="I60" s="166"/>
      <c r="J60" s="167"/>
      <c r="K60" s="165" t="str">
        <f>CONCATENATE(AE79,"-",AC79)</f>
        <v>0-3</v>
      </c>
      <c r="L60" s="166"/>
      <c r="M60" s="166"/>
      <c r="N60" s="166"/>
      <c r="O60" s="167"/>
      <c r="P60" s="162"/>
      <c r="Q60" s="163"/>
      <c r="R60" s="163"/>
      <c r="S60" s="163"/>
      <c r="T60" s="164"/>
      <c r="U60" s="165" t="str">
        <f>CONCATENATE(AC83,"-",AE83)</f>
        <v>3-0</v>
      </c>
      <c r="V60" s="166"/>
      <c r="W60" s="166"/>
      <c r="X60" s="166"/>
      <c r="Y60" s="167"/>
      <c r="Z60" s="165" t="str">
        <f>CONCATENATE(AC72,"-",AE72)</f>
        <v>2-3</v>
      </c>
      <c r="AA60" s="166"/>
      <c r="AB60" s="166"/>
      <c r="AC60" s="166"/>
      <c r="AD60" s="167"/>
      <c r="AE60" s="165" t="str">
        <f>CONCATENATE(AC68,"-",AE68)</f>
        <v>0-0</v>
      </c>
      <c r="AF60" s="166"/>
      <c r="AG60" s="166"/>
      <c r="AH60" s="166"/>
      <c r="AI60" s="167"/>
      <c r="AJ60" s="26" t="str">
        <f>CONCATENATE(AG68+AG72+AI74+AI79+AG83,"-",AI68+AI72+AG74+AG79+AI83)</f>
        <v>1-3</v>
      </c>
      <c r="AK60" s="26" t="str">
        <f>CONCATENATE(AC68+AC72+AE74+AE79+AC83,"-",AE68+AE72+AC74+AC79+AE83)</f>
        <v>5-9</v>
      </c>
      <c r="AL60" s="63">
        <v>4</v>
      </c>
    </row>
    <row r="61" spans="2:38" ht="14.25" customHeight="1">
      <c r="B61" s="20">
        <v>2</v>
      </c>
      <c r="C61" s="27">
        <v>4</v>
      </c>
      <c r="D61" s="31"/>
      <c r="E61" s="14" t="str">
        <f>IF(B61=0,"",INDEX(Nimet!$A$2:$D$251,B61,4))</f>
        <v>Tomi Vainikka, TuPy</v>
      </c>
      <c r="F61" s="165" t="str">
        <f>CONCATENATE(AE70,"-",AC70)</f>
        <v>0-3</v>
      </c>
      <c r="G61" s="166"/>
      <c r="H61" s="166"/>
      <c r="I61" s="166"/>
      <c r="J61" s="167"/>
      <c r="K61" s="165" t="str">
        <f>CONCATENATE(AE67,"-",AC67)</f>
        <v>0-3</v>
      </c>
      <c r="L61" s="166"/>
      <c r="M61" s="166"/>
      <c r="N61" s="166"/>
      <c r="O61" s="167"/>
      <c r="P61" s="165" t="str">
        <f>CONCATENATE(AE83,"-",AC83)</f>
        <v>0-3</v>
      </c>
      <c r="Q61" s="166"/>
      <c r="R61" s="166"/>
      <c r="S61" s="166"/>
      <c r="T61" s="167"/>
      <c r="U61" s="162"/>
      <c r="V61" s="163"/>
      <c r="W61" s="163"/>
      <c r="X61" s="163"/>
      <c r="Y61" s="164"/>
      <c r="Z61" s="165" t="str">
        <f>CONCATENATE(AC80,"-",AE80)</f>
        <v>1-3</v>
      </c>
      <c r="AA61" s="166"/>
      <c r="AB61" s="166"/>
      <c r="AC61" s="166"/>
      <c r="AD61" s="167"/>
      <c r="AE61" s="165" t="str">
        <f>CONCATENATE(AC76,"-",AE76)</f>
        <v>0-0</v>
      </c>
      <c r="AF61" s="166"/>
      <c r="AG61" s="166"/>
      <c r="AH61" s="166"/>
      <c r="AI61" s="167"/>
      <c r="AJ61" s="26" t="str">
        <f>CONCATENATE(AI67+AI70+AG76+AG80+AI83,"-",AG67+AG70+AI76+AI80+AG83)</f>
        <v>0-4</v>
      </c>
      <c r="AK61" s="26" t="str">
        <f>CONCATENATE(AE67+AE70+AC76+AC80+AE83,"-",AC67+AC70+AE76+AE80+AC83)</f>
        <v>1-12</v>
      </c>
      <c r="AL61" s="63">
        <v>5</v>
      </c>
    </row>
    <row r="62" spans="2:38" ht="14.25" customHeight="1">
      <c r="B62" s="20">
        <v>46</v>
      </c>
      <c r="C62" s="27">
        <v>5</v>
      </c>
      <c r="D62" s="31"/>
      <c r="E62" s="14" t="str">
        <f>IF(B62=0,"",INDEX(Nimet!$A$2:$D$251,B62,4))</f>
        <v>Tuomas Kallinki, SeSi</v>
      </c>
      <c r="F62" s="165" t="str">
        <f>CONCATENATE(AE66,"-",AC66)</f>
        <v>0-3</v>
      </c>
      <c r="G62" s="166"/>
      <c r="H62" s="166"/>
      <c r="I62" s="166"/>
      <c r="J62" s="167"/>
      <c r="K62" s="165" t="str">
        <f>CONCATENATE(AE75,"-",AC75)</f>
        <v>0-3</v>
      </c>
      <c r="L62" s="166"/>
      <c r="M62" s="166"/>
      <c r="N62" s="166"/>
      <c r="O62" s="167"/>
      <c r="P62" s="165" t="str">
        <f>CONCATENATE(AE72,"-",AC72)</f>
        <v>3-2</v>
      </c>
      <c r="Q62" s="166"/>
      <c r="R62" s="166"/>
      <c r="S62" s="166"/>
      <c r="T62" s="167"/>
      <c r="U62" s="165" t="str">
        <f>CONCATENATE(AE80,"-",AC80)</f>
        <v>3-1</v>
      </c>
      <c r="V62" s="166"/>
      <c r="W62" s="166"/>
      <c r="X62" s="166"/>
      <c r="Y62" s="167"/>
      <c r="Z62" s="162"/>
      <c r="AA62" s="163"/>
      <c r="AB62" s="163"/>
      <c r="AC62" s="163"/>
      <c r="AD62" s="164"/>
      <c r="AE62" s="165" t="str">
        <f>CONCATENATE(AC84,"-",AE84)</f>
        <v>0-0</v>
      </c>
      <c r="AF62" s="166"/>
      <c r="AG62" s="166"/>
      <c r="AH62" s="166"/>
      <c r="AI62" s="167"/>
      <c r="AJ62" s="26" t="str">
        <f>CONCATENATE(AI66+AI72+AI75+AI80+AG84,"-",AG66+AG72+AG75+AG80+AI84)</f>
        <v>2-2</v>
      </c>
      <c r="AK62" s="26" t="str">
        <f>CONCATENATE(AE66+AE72+AE75+AE80+AC84,"-",AC66+AC72+AC75+AC80+AE84)</f>
        <v>6-9</v>
      </c>
      <c r="AL62" s="63">
        <v>3</v>
      </c>
    </row>
    <row r="63" spans="2:38" ht="14.25" customHeight="1">
      <c r="B63" s="20"/>
      <c r="C63" s="27">
        <v>6</v>
      </c>
      <c r="D63" s="31"/>
      <c r="E63" s="14">
        <f>IF(B63=0,"",INDEX(Nimet!$A$2:$D$251,B63,4))</f>
      </c>
      <c r="F63" s="165" t="str">
        <f>CONCATENATE(AE78,"-",AC78)</f>
        <v>0-0</v>
      </c>
      <c r="G63" s="166"/>
      <c r="H63" s="166"/>
      <c r="I63" s="166"/>
      <c r="J63" s="167"/>
      <c r="K63" s="165" t="str">
        <f>CONCATENATE(AE71,"-",AC71)</f>
        <v>0-0</v>
      </c>
      <c r="L63" s="166"/>
      <c r="M63" s="166"/>
      <c r="N63" s="166"/>
      <c r="O63" s="167"/>
      <c r="P63" s="165" t="str">
        <f>CONCATENATE(AE68,"-",AC68)</f>
        <v>0-0</v>
      </c>
      <c r="Q63" s="166"/>
      <c r="R63" s="166"/>
      <c r="S63" s="166"/>
      <c r="T63" s="167"/>
      <c r="U63" s="165" t="str">
        <f>CONCATENATE(AE76,"-",AC76)</f>
        <v>0-0</v>
      </c>
      <c r="V63" s="166"/>
      <c r="W63" s="166"/>
      <c r="X63" s="166"/>
      <c r="Y63" s="167"/>
      <c r="Z63" s="165" t="str">
        <f>CONCATENATE(AE84,"-",AC84)</f>
        <v>0-0</v>
      </c>
      <c r="AA63" s="166"/>
      <c r="AB63" s="166"/>
      <c r="AC63" s="166"/>
      <c r="AD63" s="167"/>
      <c r="AE63" s="162"/>
      <c r="AF63" s="163"/>
      <c r="AG63" s="163"/>
      <c r="AH63" s="163"/>
      <c r="AI63" s="164"/>
      <c r="AJ63" s="26" t="str">
        <f>CONCATENATE(AI68+AI71+AI76+AI78+AI84,"-",AG68+AG71+AG76+AG78+AG84)</f>
        <v>0-0</v>
      </c>
      <c r="AK63" s="26" t="str">
        <f>CONCATENATE(AE68+AE71+AE76+AE78+AE84,"-",AC68+AC71+AC76+AC78+AC84)</f>
        <v>0-0</v>
      </c>
      <c r="AL63" s="63"/>
    </row>
    <row r="64" spans="2:38" ht="14.25" customHeight="1">
      <c r="B64" s="16"/>
      <c r="C64" s="3"/>
      <c r="D64" s="3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84"/>
      <c r="AK64" s="90"/>
      <c r="AL64" s="90"/>
    </row>
    <row r="65" spans="3:38" ht="14.25" customHeight="1">
      <c r="C65" s="19" t="s">
        <v>27</v>
      </c>
      <c r="E65" s="73"/>
      <c r="F65" s="73"/>
      <c r="G65" s="73"/>
      <c r="H65" s="91"/>
      <c r="I65" s="92">
        <v>1</v>
      </c>
      <c r="J65" s="93"/>
      <c r="K65" s="94"/>
      <c r="L65" s="95"/>
      <c r="M65" s="96">
        <v>2</v>
      </c>
      <c r="N65" s="97"/>
      <c r="O65" s="94"/>
      <c r="P65" s="95"/>
      <c r="Q65" s="96">
        <v>3</v>
      </c>
      <c r="R65" s="98"/>
      <c r="S65" s="73"/>
      <c r="T65" s="99"/>
      <c r="U65" s="100">
        <v>4</v>
      </c>
      <c r="V65" s="98"/>
      <c r="W65" s="73"/>
      <c r="X65" s="99"/>
      <c r="Y65" s="100">
        <v>5</v>
      </c>
      <c r="Z65" s="98"/>
      <c r="AA65" s="89"/>
      <c r="AB65" s="89"/>
      <c r="AC65" s="99"/>
      <c r="AD65" s="101" t="s">
        <v>33</v>
      </c>
      <c r="AE65" s="98"/>
      <c r="AF65" s="94"/>
      <c r="AG65" s="95"/>
      <c r="AH65" s="102" t="s">
        <v>34</v>
      </c>
      <c r="AI65" s="103"/>
      <c r="AJ65" s="73"/>
      <c r="AK65" s="73"/>
      <c r="AL65" s="104"/>
    </row>
    <row r="66" spans="1:38" ht="14.25" customHeight="1">
      <c r="A66" s="15" t="s">
        <v>4</v>
      </c>
      <c r="C66" s="1" t="str">
        <f>CONCATENATE(E58,"  -  ",E62)</f>
        <v>Pauli Hietikko, PT Espoo  -  Tuomas Kallinki, SeSi</v>
      </c>
      <c r="E66" s="73"/>
      <c r="F66" s="73"/>
      <c r="G66" s="73"/>
      <c r="H66" s="86">
        <v>11</v>
      </c>
      <c r="I66" s="74" t="s">
        <v>26</v>
      </c>
      <c r="J66" s="87">
        <v>2</v>
      </c>
      <c r="K66" s="65"/>
      <c r="L66" s="58">
        <v>11</v>
      </c>
      <c r="M66" s="64" t="s">
        <v>26</v>
      </c>
      <c r="N66" s="59">
        <v>6</v>
      </c>
      <c r="O66" s="65"/>
      <c r="P66" s="58">
        <v>11</v>
      </c>
      <c r="Q66" s="64" t="s">
        <v>26</v>
      </c>
      <c r="R66" s="59">
        <v>2</v>
      </c>
      <c r="S66" s="66"/>
      <c r="T66" s="58"/>
      <c r="U66" s="64" t="s">
        <v>26</v>
      </c>
      <c r="V66" s="59"/>
      <c r="W66" s="66"/>
      <c r="X66" s="58"/>
      <c r="Y66" s="64" t="s">
        <v>26</v>
      </c>
      <c r="Z66" s="59"/>
      <c r="AA66" s="65"/>
      <c r="AB66" s="65"/>
      <c r="AC66" s="67">
        <f>IF($H66-$J66&gt;0,1,0)+IF($L66-$N66&gt;0,1,0)+IF($P66-$R66&gt;0,1,0)+IF($T66-$V66&gt;0,1,0)+IF($X66-$Z66&gt;0,1,0)</f>
        <v>3</v>
      </c>
      <c r="AD66" s="68" t="s">
        <v>26</v>
      </c>
      <c r="AE66" s="69">
        <f>IF($H66-$J66&lt;0,1,0)+IF($L66-$N66&lt;0,1,0)+IF($P66-$R66&lt;0,1,0)+IF($T66-$V66&lt;0,1,0)+IF($X66-$Z66&lt;0,1,0)</f>
        <v>0</v>
      </c>
      <c r="AF66" s="70"/>
      <c r="AG66" s="71">
        <f>IF($AC66-$AE66&gt;0,1,0)</f>
        <v>1</v>
      </c>
      <c r="AH66" s="60" t="s">
        <v>26</v>
      </c>
      <c r="AI66" s="72">
        <f>IF($AC66-$AE66&lt;0,1,0)</f>
        <v>0</v>
      </c>
      <c r="AJ66" s="73"/>
      <c r="AK66" s="73"/>
      <c r="AL66" s="73"/>
    </row>
    <row r="67" spans="1:38" ht="14.25" customHeight="1">
      <c r="A67" s="15" t="s">
        <v>5</v>
      </c>
      <c r="C67" s="1" t="str">
        <f>CONCATENATE(E59,"  -  ",E61)</f>
        <v>Toni Viertomanner, KuPTS  -  Tomi Vainikka, TuPy</v>
      </c>
      <c r="E67" s="73"/>
      <c r="F67" s="73"/>
      <c r="G67" s="73"/>
      <c r="H67" s="86">
        <v>11</v>
      </c>
      <c r="I67" s="74" t="s">
        <v>26</v>
      </c>
      <c r="J67" s="87">
        <v>3</v>
      </c>
      <c r="K67" s="65"/>
      <c r="L67" s="58">
        <v>11</v>
      </c>
      <c r="M67" s="64" t="s">
        <v>26</v>
      </c>
      <c r="N67" s="59">
        <v>2</v>
      </c>
      <c r="O67" s="65"/>
      <c r="P67" s="58">
        <v>11</v>
      </c>
      <c r="Q67" s="64" t="s">
        <v>26</v>
      </c>
      <c r="R67" s="59">
        <v>5</v>
      </c>
      <c r="S67" s="66"/>
      <c r="T67" s="58"/>
      <c r="U67" s="64" t="s">
        <v>26</v>
      </c>
      <c r="V67" s="59"/>
      <c r="W67" s="66"/>
      <c r="X67" s="58"/>
      <c r="Y67" s="64" t="s">
        <v>26</v>
      </c>
      <c r="Z67" s="59"/>
      <c r="AA67" s="65"/>
      <c r="AB67" s="65"/>
      <c r="AC67" s="67">
        <f>IF($H67-$J67&gt;0,1,0)+IF($L67-$N67&gt;0,1,0)+IF($P67-$R67&gt;0,1,0)+IF($T67-$V67&gt;0,1,0)+IF($X67-$Z67&gt;0,1,0)</f>
        <v>3</v>
      </c>
      <c r="AD67" s="68" t="s">
        <v>26</v>
      </c>
      <c r="AE67" s="69">
        <f>IF($H67-$J67&lt;0,1,0)+IF($L67-$N67&lt;0,1,0)+IF($P67-$R67&lt;0,1,0)+IF($T67-$V67&lt;0,1,0)+IF($X67-$Z67&lt;0,1,0)</f>
        <v>0</v>
      </c>
      <c r="AF67" s="70"/>
      <c r="AG67" s="71">
        <f>IF($AC67-$AE67&gt;0,1,0)</f>
        <v>1</v>
      </c>
      <c r="AH67" s="60" t="s">
        <v>26</v>
      </c>
      <c r="AI67" s="72">
        <f>IF($AC67-$AE67&lt;0,1,0)</f>
        <v>0</v>
      </c>
      <c r="AJ67" s="73"/>
      <c r="AK67" s="73"/>
      <c r="AL67" s="73"/>
    </row>
    <row r="68" spans="1:38" ht="14.25" customHeight="1">
      <c r="A68" s="15" t="s">
        <v>6</v>
      </c>
      <c r="C68" s="1" t="str">
        <f>CONCATENATE(E60,"  -  ",E63)</f>
        <v>Atte Petranen, KoKa  -  </v>
      </c>
      <c r="E68" s="73"/>
      <c r="F68" s="73"/>
      <c r="G68" s="73"/>
      <c r="H68" s="86"/>
      <c r="I68" s="74" t="s">
        <v>26</v>
      </c>
      <c r="J68" s="87"/>
      <c r="K68" s="65"/>
      <c r="L68" s="58"/>
      <c r="M68" s="64" t="s">
        <v>26</v>
      </c>
      <c r="N68" s="59"/>
      <c r="O68" s="65"/>
      <c r="P68" s="58"/>
      <c r="Q68" s="64" t="s">
        <v>26</v>
      </c>
      <c r="R68" s="59"/>
      <c r="S68" s="66"/>
      <c r="T68" s="58"/>
      <c r="U68" s="64" t="s">
        <v>26</v>
      </c>
      <c r="V68" s="59"/>
      <c r="W68" s="66"/>
      <c r="X68" s="58"/>
      <c r="Y68" s="64" t="s">
        <v>26</v>
      </c>
      <c r="Z68" s="59"/>
      <c r="AA68" s="65"/>
      <c r="AB68" s="65"/>
      <c r="AC68" s="67">
        <f>IF($H68-$J68&gt;0,1,0)+IF($L68-$N68&gt;0,1,0)+IF($P68-$R68&gt;0,1,0)+IF($T68-$V68&gt;0,1,0)+IF($X68-$Z68&gt;0,1,0)</f>
        <v>0</v>
      </c>
      <c r="AD68" s="68" t="s">
        <v>26</v>
      </c>
      <c r="AE68" s="69">
        <f>IF($H68-$J68&lt;0,1,0)+IF($L68-$N68&lt;0,1,0)+IF($P68-$R68&lt;0,1,0)+IF($T68-$V68&lt;0,1,0)+IF($X68-$Z68&lt;0,1,0)</f>
        <v>0</v>
      </c>
      <c r="AF68" s="70"/>
      <c r="AG68" s="71">
        <f>IF($AC68-$AE68&gt;0,1,0)</f>
        <v>0</v>
      </c>
      <c r="AH68" s="60" t="s">
        <v>26</v>
      </c>
      <c r="AI68" s="72">
        <f>IF($AC68-$AE68&lt;0,1,0)</f>
        <v>0</v>
      </c>
      <c r="AJ68" s="73"/>
      <c r="AK68" s="73"/>
      <c r="AL68" s="73"/>
    </row>
    <row r="69" spans="1:38" ht="14.25" customHeight="1">
      <c r="A69" s="15"/>
      <c r="E69" s="73"/>
      <c r="F69" s="73"/>
      <c r="G69" s="73"/>
      <c r="H69" s="75"/>
      <c r="I69" s="76"/>
      <c r="J69" s="77"/>
      <c r="K69" s="65"/>
      <c r="L69" s="75"/>
      <c r="M69" s="76"/>
      <c r="N69" s="77"/>
      <c r="O69" s="65"/>
      <c r="P69" s="75"/>
      <c r="Q69" s="76"/>
      <c r="R69" s="77"/>
      <c r="S69" s="66"/>
      <c r="T69" s="75"/>
      <c r="U69" s="76"/>
      <c r="V69" s="77"/>
      <c r="W69" s="66"/>
      <c r="X69" s="75"/>
      <c r="Y69" s="76"/>
      <c r="Z69" s="77"/>
      <c r="AA69" s="65"/>
      <c r="AB69" s="65"/>
      <c r="AC69" s="67"/>
      <c r="AD69" s="68"/>
      <c r="AE69" s="69"/>
      <c r="AF69" s="70"/>
      <c r="AG69" s="71"/>
      <c r="AH69" s="61"/>
      <c r="AI69" s="72"/>
      <c r="AJ69" s="73"/>
      <c r="AK69" s="73"/>
      <c r="AL69" s="73"/>
    </row>
    <row r="70" spans="1:38" ht="14.25" customHeight="1">
      <c r="A70" s="15" t="s">
        <v>8</v>
      </c>
      <c r="C70" s="1" t="str">
        <f>CONCATENATE(E58,"  -  ",E61)</f>
        <v>Pauli Hietikko, PT Espoo  -  Tomi Vainikka, TuPy</v>
      </c>
      <c r="E70" s="73"/>
      <c r="F70" s="73"/>
      <c r="G70" s="73"/>
      <c r="H70" s="58">
        <v>11</v>
      </c>
      <c r="I70" s="64" t="s">
        <v>26</v>
      </c>
      <c r="J70" s="59">
        <v>5</v>
      </c>
      <c r="K70" s="65"/>
      <c r="L70" s="58">
        <v>11</v>
      </c>
      <c r="M70" s="64" t="s">
        <v>26</v>
      </c>
      <c r="N70" s="59">
        <v>4</v>
      </c>
      <c r="O70" s="65"/>
      <c r="P70" s="58">
        <v>11</v>
      </c>
      <c r="Q70" s="64" t="s">
        <v>26</v>
      </c>
      <c r="R70" s="59">
        <v>2</v>
      </c>
      <c r="S70" s="66"/>
      <c r="T70" s="58"/>
      <c r="U70" s="64" t="s">
        <v>26</v>
      </c>
      <c r="V70" s="59"/>
      <c r="W70" s="66"/>
      <c r="X70" s="58"/>
      <c r="Y70" s="64" t="s">
        <v>26</v>
      </c>
      <c r="Z70" s="59"/>
      <c r="AA70" s="65"/>
      <c r="AB70" s="65"/>
      <c r="AC70" s="67">
        <f>IF($H70-$J70&gt;0,1,0)+IF($L70-$N70&gt;0,1,0)+IF($P70-$R70&gt;0,1,0)+IF($T70-$V70&gt;0,1,0)+IF($X70-$Z70&gt;0,1,0)</f>
        <v>3</v>
      </c>
      <c r="AD70" s="68" t="s">
        <v>26</v>
      </c>
      <c r="AE70" s="69">
        <f>IF($H70-$J70&lt;0,1,0)+IF($L70-$N70&lt;0,1,0)+IF($P70-$R70&lt;0,1,0)+IF($T70-$V70&lt;0,1,0)+IF($X70-$Z70&lt;0,1,0)</f>
        <v>0</v>
      </c>
      <c r="AF70" s="70"/>
      <c r="AG70" s="71">
        <f>IF($AC70-$AE70&gt;0,1,0)</f>
        <v>1</v>
      </c>
      <c r="AH70" s="60" t="s">
        <v>26</v>
      </c>
      <c r="AI70" s="72">
        <f>IF($AC70-$AE70&lt;0,1,0)</f>
        <v>0</v>
      </c>
      <c r="AJ70" s="73"/>
      <c r="AK70" s="73"/>
      <c r="AL70" s="73"/>
    </row>
    <row r="71" spans="1:38" ht="14.25" customHeight="1">
      <c r="A71" s="15" t="s">
        <v>9</v>
      </c>
      <c r="C71" s="1" t="str">
        <f>CONCATENATE(E59,"  -  ",E63)</f>
        <v>Toni Viertomanner, KuPTS  -  </v>
      </c>
      <c r="E71" s="73"/>
      <c r="F71" s="73"/>
      <c r="G71" s="73"/>
      <c r="H71" s="58"/>
      <c r="I71" s="64" t="s">
        <v>26</v>
      </c>
      <c r="J71" s="59"/>
      <c r="K71" s="65"/>
      <c r="L71" s="58"/>
      <c r="M71" s="64" t="s">
        <v>26</v>
      </c>
      <c r="N71" s="59"/>
      <c r="O71" s="65"/>
      <c r="P71" s="58"/>
      <c r="Q71" s="64" t="s">
        <v>26</v>
      </c>
      <c r="R71" s="59"/>
      <c r="S71" s="66"/>
      <c r="T71" s="58"/>
      <c r="U71" s="64" t="s">
        <v>26</v>
      </c>
      <c r="V71" s="59"/>
      <c r="W71" s="66"/>
      <c r="X71" s="58"/>
      <c r="Y71" s="64" t="s">
        <v>26</v>
      </c>
      <c r="Z71" s="59"/>
      <c r="AA71" s="65"/>
      <c r="AB71" s="65"/>
      <c r="AC71" s="67">
        <f>IF($H71-$J71&gt;0,1,0)+IF($L71-$N71&gt;0,1,0)+IF($P71-$R71&gt;0,1,0)+IF($T71-$V71&gt;0,1,0)+IF($X71-$Z71&gt;0,1,0)</f>
        <v>0</v>
      </c>
      <c r="AD71" s="68" t="s">
        <v>26</v>
      </c>
      <c r="AE71" s="69">
        <f>IF($H71-$J71&lt;0,1,0)+IF($L71-$N71&lt;0,1,0)+IF($P71-$R71&lt;0,1,0)+IF($T71-$V71&lt;0,1,0)+IF($X71-$Z71&lt;0,1,0)</f>
        <v>0</v>
      </c>
      <c r="AF71" s="70"/>
      <c r="AG71" s="71">
        <f>IF($AC71-$AE71&gt;0,1,0)</f>
        <v>0</v>
      </c>
      <c r="AH71" s="60" t="s">
        <v>26</v>
      </c>
      <c r="AI71" s="72">
        <f>IF($AC71-$AE71&lt;0,1,0)</f>
        <v>0</v>
      </c>
      <c r="AJ71" s="73"/>
      <c r="AK71" s="73"/>
      <c r="AL71" s="73"/>
    </row>
    <row r="72" spans="1:38" ht="14.25" customHeight="1">
      <c r="A72" s="15" t="s">
        <v>10</v>
      </c>
      <c r="C72" s="1" t="str">
        <f>CONCATENATE(E60,"  -  ",E62)</f>
        <v>Atte Petranen, KoKa  -  Tuomas Kallinki, SeSi</v>
      </c>
      <c r="E72" s="73"/>
      <c r="F72" s="73"/>
      <c r="G72" s="73"/>
      <c r="H72" s="58">
        <v>9</v>
      </c>
      <c r="I72" s="64" t="s">
        <v>26</v>
      </c>
      <c r="J72" s="59">
        <v>11</v>
      </c>
      <c r="K72" s="65"/>
      <c r="L72" s="58">
        <v>9</v>
      </c>
      <c r="M72" s="64" t="s">
        <v>26</v>
      </c>
      <c r="N72" s="59">
        <v>11</v>
      </c>
      <c r="O72" s="65"/>
      <c r="P72" s="58">
        <v>11</v>
      </c>
      <c r="Q72" s="64" t="s">
        <v>26</v>
      </c>
      <c r="R72" s="59">
        <v>5</v>
      </c>
      <c r="S72" s="66"/>
      <c r="T72" s="58">
        <v>11</v>
      </c>
      <c r="U72" s="64" t="s">
        <v>26</v>
      </c>
      <c r="V72" s="59">
        <v>9</v>
      </c>
      <c r="W72" s="66"/>
      <c r="X72" s="58">
        <v>8</v>
      </c>
      <c r="Y72" s="64"/>
      <c r="Z72" s="59">
        <v>11</v>
      </c>
      <c r="AA72" s="65"/>
      <c r="AB72" s="65"/>
      <c r="AC72" s="67">
        <f>IF($H72-$J72&gt;0,1,0)+IF($L72-$N72&gt;0,1,0)+IF($P72-$R72&gt;0,1,0)+IF($T72-$V72&gt;0,1,0)+IF($X72-$Z72&gt;0,1,0)</f>
        <v>2</v>
      </c>
      <c r="AD72" s="68" t="s">
        <v>26</v>
      </c>
      <c r="AE72" s="69">
        <f>IF($H72-$J72&lt;0,1,0)+IF($L72-$N72&lt;0,1,0)+IF($P72-$R72&lt;0,1,0)+IF($T72-$V72&lt;0,1,0)+IF($X72-$Z72&lt;0,1,0)</f>
        <v>3</v>
      </c>
      <c r="AF72" s="70"/>
      <c r="AG72" s="71">
        <f>IF($AC72-$AE72&gt;0,1,0)</f>
        <v>0</v>
      </c>
      <c r="AH72" s="60" t="s">
        <v>26</v>
      </c>
      <c r="AI72" s="72">
        <f>IF($AC72-$AE72&lt;0,1,0)</f>
        <v>1</v>
      </c>
      <c r="AJ72" s="73"/>
      <c r="AK72" s="73"/>
      <c r="AL72" s="73"/>
    </row>
    <row r="73" spans="1:38" ht="14.25" customHeight="1">
      <c r="A73" s="15"/>
      <c r="E73" s="73"/>
      <c r="F73" s="73"/>
      <c r="G73" s="73"/>
      <c r="H73" s="75"/>
      <c r="I73" s="76"/>
      <c r="J73" s="77"/>
      <c r="K73" s="65"/>
      <c r="L73" s="75"/>
      <c r="M73" s="76"/>
      <c r="N73" s="77"/>
      <c r="O73" s="65"/>
      <c r="P73" s="75"/>
      <c r="Q73" s="76"/>
      <c r="R73" s="77"/>
      <c r="S73" s="66"/>
      <c r="T73" s="75"/>
      <c r="U73" s="76"/>
      <c r="V73" s="77"/>
      <c r="W73" s="66"/>
      <c r="X73" s="75"/>
      <c r="Y73" s="76"/>
      <c r="Z73" s="77"/>
      <c r="AA73" s="65"/>
      <c r="AB73" s="65"/>
      <c r="AC73" s="67"/>
      <c r="AD73" s="68"/>
      <c r="AE73" s="69"/>
      <c r="AF73" s="70"/>
      <c r="AG73" s="71"/>
      <c r="AH73" s="61"/>
      <c r="AI73" s="72"/>
      <c r="AJ73" s="73"/>
      <c r="AK73" s="73"/>
      <c r="AL73" s="73"/>
    </row>
    <row r="74" spans="1:38" ht="14.25" customHeight="1">
      <c r="A74" s="15" t="s">
        <v>12</v>
      </c>
      <c r="C74" s="1" t="str">
        <f>CONCATENATE(E58,"  -  ",E60)</f>
        <v>Pauli Hietikko, PT Espoo  -  Atte Petranen, KoKa</v>
      </c>
      <c r="E74" s="73"/>
      <c r="F74" s="73"/>
      <c r="G74" s="73"/>
      <c r="H74" s="58">
        <v>11</v>
      </c>
      <c r="I74" s="64" t="s">
        <v>26</v>
      </c>
      <c r="J74" s="59">
        <v>7</v>
      </c>
      <c r="K74" s="65"/>
      <c r="L74" s="58">
        <v>11</v>
      </c>
      <c r="M74" s="64" t="s">
        <v>26</v>
      </c>
      <c r="N74" s="59">
        <v>5</v>
      </c>
      <c r="O74" s="65"/>
      <c r="P74" s="58">
        <v>11</v>
      </c>
      <c r="Q74" s="64" t="s">
        <v>26</v>
      </c>
      <c r="R74" s="59">
        <v>8</v>
      </c>
      <c r="S74" s="66"/>
      <c r="T74" s="58"/>
      <c r="U74" s="64" t="s">
        <v>26</v>
      </c>
      <c r="V74" s="59"/>
      <c r="W74" s="66"/>
      <c r="X74" s="58"/>
      <c r="Y74" s="64" t="s">
        <v>26</v>
      </c>
      <c r="Z74" s="59"/>
      <c r="AA74" s="65"/>
      <c r="AB74" s="65"/>
      <c r="AC74" s="67">
        <f>IF($H74-$J74&gt;0,1,0)+IF($L74-$N74&gt;0,1,0)+IF($P74-$R74&gt;0,1,0)+IF($T74-$V74&gt;0,1,0)+IF($X74-$Z74&gt;0,1,0)</f>
        <v>3</v>
      </c>
      <c r="AD74" s="68" t="s">
        <v>26</v>
      </c>
      <c r="AE74" s="69">
        <f>IF($H74-$J74&lt;0,1,0)+IF($L74-$N74&lt;0,1,0)+IF($P74-$R74&lt;0,1,0)+IF($T74-$V74&lt;0,1,0)+IF($X74-$Z74&lt;0,1,0)</f>
        <v>0</v>
      </c>
      <c r="AF74" s="70"/>
      <c r="AG74" s="71">
        <f>IF($AC74-$AE74&gt;0,1,0)</f>
        <v>1</v>
      </c>
      <c r="AH74" s="60" t="s">
        <v>26</v>
      </c>
      <c r="AI74" s="72">
        <f>IF($AC74-$AE74&lt;0,1,0)</f>
        <v>0</v>
      </c>
      <c r="AJ74" s="73"/>
      <c r="AK74" s="73"/>
      <c r="AL74" s="73"/>
    </row>
    <row r="75" spans="1:38" ht="14.25" customHeight="1">
      <c r="A75" s="15" t="s">
        <v>13</v>
      </c>
      <c r="C75" s="1" t="str">
        <f>CONCATENATE(E59,"  -  ",E62)</f>
        <v>Toni Viertomanner, KuPTS  -  Tuomas Kallinki, SeSi</v>
      </c>
      <c r="E75" s="73"/>
      <c r="F75" s="73"/>
      <c r="G75" s="73"/>
      <c r="H75" s="58">
        <v>11</v>
      </c>
      <c r="I75" s="64" t="s">
        <v>26</v>
      </c>
      <c r="J75" s="59">
        <v>2</v>
      </c>
      <c r="K75" s="65"/>
      <c r="L75" s="58">
        <v>11</v>
      </c>
      <c r="M75" s="64" t="s">
        <v>26</v>
      </c>
      <c r="N75" s="59">
        <v>3</v>
      </c>
      <c r="O75" s="65"/>
      <c r="P75" s="58">
        <v>11</v>
      </c>
      <c r="Q75" s="64" t="s">
        <v>26</v>
      </c>
      <c r="R75" s="59">
        <v>8</v>
      </c>
      <c r="S75" s="66"/>
      <c r="T75" s="58"/>
      <c r="U75" s="64" t="s">
        <v>26</v>
      </c>
      <c r="V75" s="59"/>
      <c r="W75" s="66"/>
      <c r="X75" s="58"/>
      <c r="Y75" s="64" t="s">
        <v>26</v>
      </c>
      <c r="Z75" s="59"/>
      <c r="AA75" s="65"/>
      <c r="AB75" s="65"/>
      <c r="AC75" s="67">
        <f>IF($H75-$J75&gt;0,1,0)+IF($L75-$N75&gt;0,1,0)+IF($P75-$R75&gt;0,1,0)+IF($T75-$V75&gt;0,1,0)+IF($X75-$Z75&gt;0,1,0)</f>
        <v>3</v>
      </c>
      <c r="AD75" s="68" t="s">
        <v>26</v>
      </c>
      <c r="AE75" s="69">
        <f>IF($H75-$J75&lt;0,1,0)+IF($L75-$N75&lt;0,1,0)+IF($P75-$R75&lt;0,1,0)+IF($T75-$V75&lt;0,1,0)+IF($X75-$Z75&lt;0,1,0)</f>
        <v>0</v>
      </c>
      <c r="AF75" s="70"/>
      <c r="AG75" s="71">
        <f>IF($AC75-$AE75&gt;0,1,0)</f>
        <v>1</v>
      </c>
      <c r="AH75" s="60" t="s">
        <v>26</v>
      </c>
      <c r="AI75" s="72">
        <f>IF($AC75-$AE75&lt;0,1,0)</f>
        <v>0</v>
      </c>
      <c r="AJ75" s="73"/>
      <c r="AK75" s="73"/>
      <c r="AL75" s="73"/>
    </row>
    <row r="76" spans="1:38" ht="14.25" customHeight="1">
      <c r="A76" s="15" t="s">
        <v>14</v>
      </c>
      <c r="C76" s="1" t="str">
        <f>CONCATENATE(E61,"  -  ",E63)</f>
        <v>Tomi Vainikka, TuPy  -  </v>
      </c>
      <c r="E76" s="73"/>
      <c r="F76" s="73"/>
      <c r="G76" s="73"/>
      <c r="H76" s="58"/>
      <c r="I76" s="64" t="s">
        <v>26</v>
      </c>
      <c r="J76" s="59"/>
      <c r="K76" s="65"/>
      <c r="L76" s="58"/>
      <c r="M76" s="64" t="s">
        <v>26</v>
      </c>
      <c r="N76" s="59"/>
      <c r="O76" s="65"/>
      <c r="P76" s="58"/>
      <c r="Q76" s="64" t="s">
        <v>26</v>
      </c>
      <c r="R76" s="59"/>
      <c r="S76" s="66"/>
      <c r="T76" s="58"/>
      <c r="U76" s="64" t="s">
        <v>26</v>
      </c>
      <c r="V76" s="59"/>
      <c r="W76" s="66"/>
      <c r="X76" s="58"/>
      <c r="Y76" s="64" t="s">
        <v>26</v>
      </c>
      <c r="Z76" s="59"/>
      <c r="AA76" s="65"/>
      <c r="AB76" s="65"/>
      <c r="AC76" s="67">
        <f>IF($H76-$J76&gt;0,1,0)+IF($L76-$N76&gt;0,1,0)+IF($P76-$R76&gt;0,1,0)+IF($T76-$V76&gt;0,1,0)+IF($X76-$Z76&gt;0,1,0)</f>
        <v>0</v>
      </c>
      <c r="AD76" s="68" t="s">
        <v>26</v>
      </c>
      <c r="AE76" s="69">
        <f>IF($H76-$J76&lt;0,1,0)+IF($L76-$N76&lt;0,1,0)+IF($P76-$R76&lt;0,1,0)+IF($T76-$V76&lt;0,1,0)+IF($X76-$Z76&lt;0,1,0)</f>
        <v>0</v>
      </c>
      <c r="AF76" s="70"/>
      <c r="AG76" s="71">
        <f>IF($AC76-$AE76&gt;0,1,0)</f>
        <v>0</v>
      </c>
      <c r="AH76" s="60" t="s">
        <v>26</v>
      </c>
      <c r="AI76" s="72">
        <f>IF($AC76-$AE76&lt;0,1,0)</f>
        <v>0</v>
      </c>
      <c r="AJ76" s="73"/>
      <c r="AK76" s="73"/>
      <c r="AL76" s="73"/>
    </row>
    <row r="77" spans="1:38" ht="14.25" customHeight="1">
      <c r="A77" s="15"/>
      <c r="E77" s="73"/>
      <c r="F77" s="73"/>
      <c r="G77" s="73"/>
      <c r="H77" s="75"/>
      <c r="I77" s="76"/>
      <c r="J77" s="77"/>
      <c r="K77" s="65"/>
      <c r="L77" s="75"/>
      <c r="M77" s="76"/>
      <c r="N77" s="77"/>
      <c r="O77" s="65"/>
      <c r="P77" s="75"/>
      <c r="Q77" s="76"/>
      <c r="R77" s="77"/>
      <c r="S77" s="66"/>
      <c r="T77" s="75"/>
      <c r="U77" s="76"/>
      <c r="V77" s="77"/>
      <c r="W77" s="66"/>
      <c r="X77" s="75"/>
      <c r="Y77" s="76"/>
      <c r="Z77" s="77"/>
      <c r="AA77" s="65"/>
      <c r="AB77" s="65"/>
      <c r="AC77" s="67"/>
      <c r="AD77" s="68"/>
      <c r="AE77" s="69"/>
      <c r="AF77" s="70"/>
      <c r="AG77" s="71"/>
      <c r="AH77" s="61"/>
      <c r="AI77" s="72"/>
      <c r="AJ77" s="73"/>
      <c r="AK77" s="73"/>
      <c r="AL77" s="73"/>
    </row>
    <row r="78" spans="1:38" ht="14.25" customHeight="1">
      <c r="A78" s="15" t="s">
        <v>16</v>
      </c>
      <c r="C78" s="1" t="str">
        <f>CONCATENATE(E58,"  -  ",E63)</f>
        <v>Pauli Hietikko, PT Espoo  -  </v>
      </c>
      <c r="E78" s="73"/>
      <c r="F78" s="73"/>
      <c r="G78" s="73"/>
      <c r="H78" s="58"/>
      <c r="I78" s="64" t="s">
        <v>26</v>
      </c>
      <c r="J78" s="59"/>
      <c r="K78" s="65"/>
      <c r="L78" s="58"/>
      <c r="M78" s="64" t="s">
        <v>26</v>
      </c>
      <c r="N78" s="59"/>
      <c r="O78" s="65"/>
      <c r="P78" s="58"/>
      <c r="Q78" s="64" t="s">
        <v>26</v>
      </c>
      <c r="R78" s="59"/>
      <c r="S78" s="66"/>
      <c r="T78" s="58"/>
      <c r="U78" s="64" t="s">
        <v>26</v>
      </c>
      <c r="V78" s="59"/>
      <c r="W78" s="66"/>
      <c r="X78" s="58"/>
      <c r="Y78" s="64" t="s">
        <v>26</v>
      </c>
      <c r="Z78" s="59"/>
      <c r="AA78" s="65"/>
      <c r="AB78" s="65"/>
      <c r="AC78" s="67">
        <f>IF($H78-$J78&gt;0,1,0)+IF($L78-$N78&gt;0,1,0)+IF($P78-$R78&gt;0,1,0)+IF($T78-$V78&gt;0,1,0)+IF($X78-$Z78&gt;0,1,0)</f>
        <v>0</v>
      </c>
      <c r="AD78" s="68" t="s">
        <v>26</v>
      </c>
      <c r="AE78" s="69">
        <f>IF($H78-$J78&lt;0,1,0)+IF($L78-$N78&lt;0,1,0)+IF($P78-$R78&lt;0,1,0)+IF($T78-$V78&lt;0,1,0)+IF($X78-$Z78&lt;0,1,0)</f>
        <v>0</v>
      </c>
      <c r="AF78" s="70"/>
      <c r="AG78" s="71">
        <f>IF($AC78-$AE78&gt;0,1,0)</f>
        <v>0</v>
      </c>
      <c r="AH78" s="60" t="s">
        <v>26</v>
      </c>
      <c r="AI78" s="72">
        <f>IF($AC78-$AE78&lt;0,1,0)</f>
        <v>0</v>
      </c>
      <c r="AJ78" s="73"/>
      <c r="AK78" s="73"/>
      <c r="AL78" s="73"/>
    </row>
    <row r="79" spans="1:38" ht="14.25" customHeight="1">
      <c r="A79" s="15" t="s">
        <v>17</v>
      </c>
      <c r="C79" s="1" t="str">
        <f>CONCATENATE(E59,"  -  ",E60)</f>
        <v>Toni Viertomanner, KuPTS  -  Atte Petranen, KoKa</v>
      </c>
      <c r="E79" s="73"/>
      <c r="F79" s="73"/>
      <c r="G79" s="73"/>
      <c r="H79" s="58">
        <v>11</v>
      </c>
      <c r="I79" s="64" t="s">
        <v>26</v>
      </c>
      <c r="J79" s="59">
        <v>4</v>
      </c>
      <c r="K79" s="65"/>
      <c r="L79" s="58">
        <v>11</v>
      </c>
      <c r="M79" s="64" t="s">
        <v>26</v>
      </c>
      <c r="N79" s="59">
        <v>4</v>
      </c>
      <c r="O79" s="65"/>
      <c r="P79" s="58">
        <v>11</v>
      </c>
      <c r="Q79" s="64" t="s">
        <v>26</v>
      </c>
      <c r="R79" s="59">
        <v>3</v>
      </c>
      <c r="S79" s="66"/>
      <c r="T79" s="58"/>
      <c r="U79" s="64" t="s">
        <v>26</v>
      </c>
      <c r="V79" s="59"/>
      <c r="W79" s="66"/>
      <c r="X79" s="58"/>
      <c r="Y79" s="64" t="s">
        <v>26</v>
      </c>
      <c r="Z79" s="59"/>
      <c r="AA79" s="65"/>
      <c r="AB79" s="65"/>
      <c r="AC79" s="67">
        <f>IF($H79-$J79&gt;0,1,0)+IF($L79-$N79&gt;0,1,0)+IF($P79-$R79&gt;0,1,0)+IF($T79-$V79&gt;0,1,0)+IF($X79-$Z79&gt;0,1,0)</f>
        <v>3</v>
      </c>
      <c r="AD79" s="68" t="s">
        <v>26</v>
      </c>
      <c r="AE79" s="69">
        <f>IF($H79-$J79&lt;0,1,0)+IF($L79-$N79&lt;0,1,0)+IF($P79-$R79&lt;0,1,0)+IF($T79-$V79&lt;0,1,0)+IF($X79-$Z79&lt;0,1,0)</f>
        <v>0</v>
      </c>
      <c r="AF79" s="70"/>
      <c r="AG79" s="71">
        <f>IF($AC79-$AE79&gt;0,1,0)</f>
        <v>1</v>
      </c>
      <c r="AH79" s="60" t="s">
        <v>26</v>
      </c>
      <c r="AI79" s="72">
        <f>IF($AC79-$AE79&lt;0,1,0)</f>
        <v>0</v>
      </c>
      <c r="AJ79" s="73"/>
      <c r="AK79" s="73"/>
      <c r="AL79" s="73"/>
    </row>
    <row r="80" spans="1:38" ht="14.25" customHeight="1">
      <c r="A80" s="15" t="s">
        <v>18</v>
      </c>
      <c r="C80" s="1" t="str">
        <f>CONCATENATE(E61,"  -  ",E62)</f>
        <v>Tomi Vainikka, TuPy  -  Tuomas Kallinki, SeSi</v>
      </c>
      <c r="E80" s="73"/>
      <c r="F80" s="73"/>
      <c r="G80" s="73"/>
      <c r="H80" s="58">
        <v>11</v>
      </c>
      <c r="I80" s="64" t="s">
        <v>26</v>
      </c>
      <c r="J80" s="59">
        <v>9</v>
      </c>
      <c r="K80" s="65"/>
      <c r="L80" s="58">
        <v>5</v>
      </c>
      <c r="M80" s="64" t="s">
        <v>26</v>
      </c>
      <c r="N80" s="59">
        <v>11</v>
      </c>
      <c r="O80" s="65"/>
      <c r="P80" s="58">
        <v>7</v>
      </c>
      <c r="Q80" s="64" t="s">
        <v>26</v>
      </c>
      <c r="R80" s="59">
        <v>11</v>
      </c>
      <c r="S80" s="66"/>
      <c r="T80" s="58">
        <v>3</v>
      </c>
      <c r="U80" s="64" t="s">
        <v>26</v>
      </c>
      <c r="V80" s="59">
        <v>11</v>
      </c>
      <c r="W80" s="66"/>
      <c r="X80" s="58"/>
      <c r="Y80" s="64" t="s">
        <v>26</v>
      </c>
      <c r="Z80" s="59"/>
      <c r="AA80" s="65"/>
      <c r="AB80" s="65"/>
      <c r="AC80" s="67">
        <f>IF($H80-$J80&gt;0,1,0)+IF($L80-$N80&gt;0,1,0)+IF($P80-$R80&gt;0,1,0)+IF($T80-$V80&gt;0,1,0)+IF($X80-$Z80&gt;0,1,0)</f>
        <v>1</v>
      </c>
      <c r="AD80" s="68" t="s">
        <v>26</v>
      </c>
      <c r="AE80" s="69">
        <f>IF($H80-$J80&lt;0,1,0)+IF($L80-$N80&lt;0,1,0)+IF($P80-$R80&lt;0,1,0)+IF($T80-$V80&lt;0,1,0)+IF($X80-$Z80&lt;0,1,0)</f>
        <v>3</v>
      </c>
      <c r="AF80" s="70"/>
      <c r="AG80" s="71">
        <f>IF($AC80-$AE80&gt;0,1,0)</f>
        <v>0</v>
      </c>
      <c r="AH80" s="60" t="s">
        <v>26</v>
      </c>
      <c r="AI80" s="72">
        <f>IF($AC80-$AE80&lt;0,1,0)</f>
        <v>1</v>
      </c>
      <c r="AJ80" s="73"/>
      <c r="AK80" s="73"/>
      <c r="AL80" s="73"/>
    </row>
    <row r="81" spans="1:38" ht="14.25" customHeight="1">
      <c r="A81" s="15"/>
      <c r="E81" s="73"/>
      <c r="F81" s="73"/>
      <c r="G81" s="73"/>
      <c r="H81" s="75"/>
      <c r="I81" s="76"/>
      <c r="J81" s="77"/>
      <c r="K81" s="65"/>
      <c r="L81" s="75"/>
      <c r="M81" s="76"/>
      <c r="N81" s="77"/>
      <c r="O81" s="65"/>
      <c r="P81" s="75"/>
      <c r="Q81" s="76"/>
      <c r="R81" s="77"/>
      <c r="S81" s="66"/>
      <c r="T81" s="75"/>
      <c r="U81" s="76"/>
      <c r="V81" s="77"/>
      <c r="W81" s="66"/>
      <c r="X81" s="75"/>
      <c r="Y81" s="76"/>
      <c r="Z81" s="77"/>
      <c r="AA81" s="65"/>
      <c r="AB81" s="65"/>
      <c r="AC81" s="67"/>
      <c r="AD81" s="68"/>
      <c r="AE81" s="69"/>
      <c r="AF81" s="70"/>
      <c r="AG81" s="71"/>
      <c r="AH81" s="61"/>
      <c r="AI81" s="72"/>
      <c r="AJ81" s="73"/>
      <c r="AK81" s="73"/>
      <c r="AL81" s="73"/>
    </row>
    <row r="82" spans="1:38" ht="14.25" customHeight="1">
      <c r="A82" s="15" t="s">
        <v>20</v>
      </c>
      <c r="C82" s="1" t="str">
        <f>CONCATENATE(E58,"  -  ",E59)</f>
        <v>Pauli Hietikko, PT Espoo  -  Toni Viertomanner, KuPTS</v>
      </c>
      <c r="E82" s="73"/>
      <c r="F82" s="73"/>
      <c r="G82" s="73"/>
      <c r="H82" s="58">
        <v>11</v>
      </c>
      <c r="I82" s="64" t="s">
        <v>26</v>
      </c>
      <c r="J82" s="59">
        <v>4</v>
      </c>
      <c r="K82" s="65"/>
      <c r="L82" s="58">
        <v>11</v>
      </c>
      <c r="M82" s="64" t="s">
        <v>26</v>
      </c>
      <c r="N82" s="59">
        <v>6</v>
      </c>
      <c r="O82" s="65"/>
      <c r="P82" s="58">
        <v>11</v>
      </c>
      <c r="Q82" s="64" t="s">
        <v>26</v>
      </c>
      <c r="R82" s="59">
        <v>2</v>
      </c>
      <c r="S82" s="66"/>
      <c r="T82" s="58"/>
      <c r="U82" s="64" t="s">
        <v>26</v>
      </c>
      <c r="V82" s="59"/>
      <c r="W82" s="66"/>
      <c r="X82" s="58"/>
      <c r="Y82" s="64" t="s">
        <v>26</v>
      </c>
      <c r="Z82" s="59"/>
      <c r="AA82" s="65"/>
      <c r="AB82" s="65"/>
      <c r="AC82" s="67">
        <f>IF($H82-$J82&gt;0,1,0)+IF($L82-$N82&gt;0,1,0)+IF($P82-$R82&gt;0,1,0)+IF($T82-$V82&gt;0,1,0)+IF($X82-$Z82&gt;0,1,0)</f>
        <v>3</v>
      </c>
      <c r="AD82" s="68" t="s">
        <v>26</v>
      </c>
      <c r="AE82" s="69">
        <f>IF($H82-$J82&lt;0,1,0)+IF($L82-$N82&lt;0,1,0)+IF($P82-$R82&lt;0,1,0)+IF($T82-$V82&lt;0,1,0)+IF($X82-$Z82&lt;0,1,0)</f>
        <v>0</v>
      </c>
      <c r="AF82" s="70"/>
      <c r="AG82" s="71">
        <f>IF($AC82-$AE82&gt;0,1,0)</f>
        <v>1</v>
      </c>
      <c r="AH82" s="60" t="s">
        <v>26</v>
      </c>
      <c r="AI82" s="72">
        <f>IF($AC82-$AE82&lt;0,1,0)</f>
        <v>0</v>
      </c>
      <c r="AJ82" s="73"/>
      <c r="AK82" s="73"/>
      <c r="AL82" s="73"/>
    </row>
    <row r="83" spans="1:38" ht="14.25" customHeight="1">
      <c r="A83" s="15" t="s">
        <v>21</v>
      </c>
      <c r="C83" s="1" t="str">
        <f>CONCATENATE(E60,"  -  ",E61)</f>
        <v>Atte Petranen, KoKa  -  Tomi Vainikka, TuPy</v>
      </c>
      <c r="E83" s="73"/>
      <c r="F83" s="73"/>
      <c r="G83" s="73"/>
      <c r="H83" s="58">
        <v>11</v>
      </c>
      <c r="I83" s="64" t="s">
        <v>26</v>
      </c>
      <c r="J83" s="59">
        <v>7</v>
      </c>
      <c r="K83" s="65"/>
      <c r="L83" s="58">
        <v>11</v>
      </c>
      <c r="M83" s="64" t="s">
        <v>26</v>
      </c>
      <c r="N83" s="59">
        <v>8</v>
      </c>
      <c r="O83" s="65"/>
      <c r="P83" s="58">
        <v>11</v>
      </c>
      <c r="Q83" s="64" t="s">
        <v>26</v>
      </c>
      <c r="R83" s="59">
        <v>6</v>
      </c>
      <c r="S83" s="66"/>
      <c r="T83" s="58"/>
      <c r="U83" s="64" t="s">
        <v>26</v>
      </c>
      <c r="V83" s="59"/>
      <c r="W83" s="66"/>
      <c r="X83" s="58"/>
      <c r="Y83" s="64" t="s">
        <v>26</v>
      </c>
      <c r="Z83" s="59"/>
      <c r="AA83" s="65"/>
      <c r="AB83" s="65"/>
      <c r="AC83" s="67">
        <f>IF($H83-$J83&gt;0,1,0)+IF($L83-$N83&gt;0,1,0)+IF($P83-$R83&gt;0,1,0)+IF($T83-$V83&gt;0,1,0)+IF($X83-$Z83&gt;0,1,0)</f>
        <v>3</v>
      </c>
      <c r="AD83" s="68" t="s">
        <v>26</v>
      </c>
      <c r="AE83" s="69">
        <f>IF($H83-$J83&lt;0,1,0)+IF($L83-$N83&lt;0,1,0)+IF($P83-$R83&lt;0,1,0)+IF($T83-$V83&lt;0,1,0)+IF($X83-$Z83&lt;0,1,0)</f>
        <v>0</v>
      </c>
      <c r="AF83" s="70"/>
      <c r="AG83" s="71">
        <f>IF($AC83-$AE83&gt;0,1,0)</f>
        <v>1</v>
      </c>
      <c r="AH83" s="60" t="s">
        <v>26</v>
      </c>
      <c r="AI83" s="72">
        <f>IF($AC83-$AE83&lt;0,1,0)</f>
        <v>0</v>
      </c>
      <c r="AJ83" s="73"/>
      <c r="AK83" s="73"/>
      <c r="AL83" s="73"/>
    </row>
    <row r="84" spans="1:38" ht="14.25" customHeight="1">
      <c r="A84" s="15" t="s">
        <v>22</v>
      </c>
      <c r="C84" s="1" t="str">
        <f>CONCATENATE(E62,"  -  ",E63)</f>
        <v>Tuomas Kallinki, SeSi  -  </v>
      </c>
      <c r="E84" s="73"/>
      <c r="F84" s="73"/>
      <c r="G84" s="73"/>
      <c r="H84" s="58"/>
      <c r="I84" s="64" t="s">
        <v>26</v>
      </c>
      <c r="J84" s="59"/>
      <c r="K84" s="65"/>
      <c r="L84" s="58"/>
      <c r="M84" s="64" t="s">
        <v>26</v>
      </c>
      <c r="N84" s="59"/>
      <c r="O84" s="65"/>
      <c r="P84" s="58"/>
      <c r="Q84" s="64" t="s">
        <v>26</v>
      </c>
      <c r="R84" s="59"/>
      <c r="S84" s="66"/>
      <c r="T84" s="58"/>
      <c r="U84" s="64" t="s">
        <v>26</v>
      </c>
      <c r="V84" s="59"/>
      <c r="W84" s="66"/>
      <c r="X84" s="58"/>
      <c r="Y84" s="64" t="s">
        <v>26</v>
      </c>
      <c r="Z84" s="59"/>
      <c r="AA84" s="65"/>
      <c r="AB84" s="65"/>
      <c r="AC84" s="78">
        <f>IF($H84-$J84&gt;0,1,0)+IF($L84-$N84&gt;0,1,0)+IF($P84-$R84&gt;0,1,0)+IF($T84-$V84&gt;0,1,0)+IF($X84-$Z84&gt;0,1,0)</f>
        <v>0</v>
      </c>
      <c r="AD84" s="79" t="s">
        <v>26</v>
      </c>
      <c r="AE84" s="80">
        <f>IF($H84-$J84&lt;0,1,0)+IF($L84-$N84&lt;0,1,0)+IF($P84-$R84&lt;0,1,0)+IF($T84-$V84&lt;0,1,0)+IF($X84-$Z84&lt;0,1,0)</f>
        <v>0</v>
      </c>
      <c r="AF84" s="70"/>
      <c r="AG84" s="81">
        <f>IF($AC84-$AE84&gt;0,1,0)</f>
        <v>0</v>
      </c>
      <c r="AH84" s="62" t="s">
        <v>26</v>
      </c>
      <c r="AI84" s="82">
        <f>IF($AC84-$AE84&lt;0,1,0)</f>
        <v>0</v>
      </c>
      <c r="AJ84" s="73"/>
      <c r="AK84" s="73"/>
      <c r="AL84" s="73"/>
    </row>
    <row r="85" spans="1:38" ht="14.25" customHeight="1">
      <c r="A85" s="15"/>
      <c r="E85" s="73"/>
      <c r="F85" s="73"/>
      <c r="G85" s="73"/>
      <c r="H85" s="83"/>
      <c r="I85" s="83"/>
      <c r="J85" s="83"/>
      <c r="K85" s="83"/>
      <c r="L85" s="83"/>
      <c r="M85" s="83"/>
      <c r="N85" s="83"/>
      <c r="O85" s="83"/>
      <c r="P85" s="83"/>
      <c r="Q85" s="84"/>
      <c r="R85" s="85"/>
      <c r="S85" s="85"/>
      <c r="T85" s="85"/>
      <c r="U85" s="85"/>
      <c r="V85" s="73"/>
      <c r="W85" s="73"/>
      <c r="X85" s="73"/>
      <c r="Y85" s="73"/>
      <c r="Z85" s="73"/>
      <c r="AA85" s="73"/>
      <c r="AB85" s="73"/>
      <c r="AC85" s="73"/>
      <c r="AD85" s="83"/>
      <c r="AE85" s="83"/>
      <c r="AF85" s="83"/>
      <c r="AG85" s="83"/>
      <c r="AH85" s="73"/>
      <c r="AI85" s="73"/>
      <c r="AJ85" s="73"/>
      <c r="AK85" s="73"/>
      <c r="AL85" s="73"/>
    </row>
    <row r="86" spans="5:38" ht="14.25" customHeight="1"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</row>
    <row r="97" spans="3:35" ht="20.25">
      <c r="C97" s="8" t="s">
        <v>73</v>
      </c>
      <c r="AE97" s="19" t="s">
        <v>27</v>
      </c>
      <c r="AF97" s="19"/>
      <c r="AG97" s="19"/>
      <c r="AH97" s="19"/>
      <c r="AI97" s="19"/>
    </row>
    <row r="98" spans="3:38" ht="14.25" customHeight="1">
      <c r="C98" s="10"/>
      <c r="AE98" s="1" t="s">
        <v>3</v>
      </c>
      <c r="AJ98" s="25" t="s">
        <v>4</v>
      </c>
      <c r="AK98" s="25" t="s">
        <v>5</v>
      </c>
      <c r="AL98" s="25" t="s">
        <v>6</v>
      </c>
    </row>
    <row r="99" spans="3:38" ht="14.25" customHeight="1">
      <c r="C99" s="9"/>
      <c r="AE99" s="1" t="s">
        <v>7</v>
      </c>
      <c r="AJ99" s="25" t="s">
        <v>8</v>
      </c>
      <c r="AK99" s="25" t="s">
        <v>9</v>
      </c>
      <c r="AL99" s="25" t="s">
        <v>10</v>
      </c>
    </row>
    <row r="100" spans="3:38" s="127" customFormat="1" ht="14.25" customHeight="1">
      <c r="C100" s="125" t="s">
        <v>153</v>
      </c>
      <c r="AE100" s="127" t="s">
        <v>11</v>
      </c>
      <c r="AJ100" s="128" t="s">
        <v>12</v>
      </c>
      <c r="AK100" s="128" t="s">
        <v>13</v>
      </c>
      <c r="AL100" s="128" t="s">
        <v>14</v>
      </c>
    </row>
    <row r="101" spans="3:38" ht="14.25" customHeight="1">
      <c r="C101" s="9"/>
      <c r="AE101" s="1" t="s">
        <v>15</v>
      </c>
      <c r="AJ101" s="25" t="s">
        <v>16</v>
      </c>
      <c r="AK101" s="25" t="s">
        <v>17</v>
      </c>
      <c r="AL101" s="25" t="s">
        <v>18</v>
      </c>
    </row>
    <row r="102" spans="3:38" s="127" customFormat="1" ht="14.25" customHeight="1">
      <c r="C102" s="125" t="s">
        <v>43</v>
      </c>
      <c r="AE102" s="127" t="s">
        <v>19</v>
      </c>
      <c r="AJ102" s="128" t="s">
        <v>20</v>
      </c>
      <c r="AK102" s="128" t="s">
        <v>21</v>
      </c>
      <c r="AL102" s="128" t="s">
        <v>22</v>
      </c>
    </row>
    <row r="103" ht="14.25" customHeight="1">
      <c r="C103" s="9"/>
    </row>
    <row r="104" spans="3:5" ht="14.25" customHeight="1">
      <c r="C104" s="88" t="s">
        <v>41</v>
      </c>
      <c r="D104" s="28"/>
      <c r="E104" s="28"/>
    </row>
    <row r="105" spans="3:38" ht="14.25" customHeight="1">
      <c r="C105" s="12"/>
      <c r="D105" s="13"/>
      <c r="E105" s="14"/>
      <c r="F105" s="157">
        <v>1</v>
      </c>
      <c r="G105" s="158"/>
      <c r="H105" s="158"/>
      <c r="I105" s="158"/>
      <c r="J105" s="159"/>
      <c r="K105" s="157">
        <v>2</v>
      </c>
      <c r="L105" s="160"/>
      <c r="M105" s="160"/>
      <c r="N105" s="160"/>
      <c r="O105" s="161"/>
      <c r="P105" s="157">
        <v>3</v>
      </c>
      <c r="Q105" s="160"/>
      <c r="R105" s="160"/>
      <c r="S105" s="160"/>
      <c r="T105" s="161"/>
      <c r="U105" s="157">
        <v>4</v>
      </c>
      <c r="V105" s="160"/>
      <c r="W105" s="160"/>
      <c r="X105" s="160"/>
      <c r="Y105" s="161"/>
      <c r="Z105" s="157">
        <v>5</v>
      </c>
      <c r="AA105" s="160"/>
      <c r="AB105" s="160"/>
      <c r="AC105" s="160"/>
      <c r="AD105" s="161"/>
      <c r="AE105" s="157">
        <v>6</v>
      </c>
      <c r="AF105" s="160"/>
      <c r="AG105" s="160"/>
      <c r="AH105" s="160"/>
      <c r="AI105" s="161"/>
      <c r="AJ105" s="26" t="s">
        <v>0</v>
      </c>
      <c r="AK105" s="26" t="s">
        <v>1</v>
      </c>
      <c r="AL105" s="26" t="s">
        <v>2</v>
      </c>
    </row>
    <row r="106" spans="2:38" ht="14.25" customHeight="1">
      <c r="B106" s="20">
        <v>28</v>
      </c>
      <c r="C106" s="27">
        <v>1</v>
      </c>
      <c r="D106" s="31">
        <v>7</v>
      </c>
      <c r="E106" s="153" t="str">
        <f>IF(B106=0,"",INDEX(Nimet!$A$2:$D$251,B106,4))</f>
        <v>Dmitry Vyskubov, PT Espoo</v>
      </c>
      <c r="F106" s="162"/>
      <c r="G106" s="163"/>
      <c r="H106" s="163"/>
      <c r="I106" s="163"/>
      <c r="J106" s="164"/>
      <c r="K106" s="165" t="str">
        <f>CONCATENATE(AC130,"-",AE130)</f>
        <v>0-0</v>
      </c>
      <c r="L106" s="166"/>
      <c r="M106" s="166"/>
      <c r="N106" s="166"/>
      <c r="O106" s="167"/>
      <c r="P106" s="165" t="str">
        <f>CONCATENATE(AC122,"-",AE122)</f>
        <v>0-0</v>
      </c>
      <c r="Q106" s="166"/>
      <c r="R106" s="166"/>
      <c r="S106" s="166"/>
      <c r="T106" s="167"/>
      <c r="U106" s="165" t="str">
        <f>CONCATENATE(AC118,"-",AE118)</f>
        <v>0-0</v>
      </c>
      <c r="V106" s="166"/>
      <c r="W106" s="166"/>
      <c r="X106" s="166"/>
      <c r="Y106" s="167"/>
      <c r="Z106" s="165" t="str">
        <f>CONCATENATE(AC114,"-",AE114)</f>
        <v>0-0</v>
      </c>
      <c r="AA106" s="166"/>
      <c r="AB106" s="166"/>
      <c r="AC106" s="166"/>
      <c r="AD106" s="167"/>
      <c r="AE106" s="165" t="str">
        <f>CONCATENATE(AC126,"-",AE126)</f>
        <v>0-0</v>
      </c>
      <c r="AF106" s="166"/>
      <c r="AG106" s="166"/>
      <c r="AH106" s="166"/>
      <c r="AI106" s="167"/>
      <c r="AJ106" s="26" t="str">
        <f>CONCATENATE(AG114+AG118+AG122+AG126+AG130,"-",AI114+AI118+AI122+AI126+AI130)</f>
        <v>0-0</v>
      </c>
      <c r="AK106" s="26" t="str">
        <f>CONCATENATE(AC114+AC118+AC122+AC126+AC130,"-",AE114+AE118+AE122+AE126+AE130)</f>
        <v>0-0</v>
      </c>
      <c r="AL106" s="63"/>
    </row>
    <row r="107" spans="2:38" ht="14.25" customHeight="1">
      <c r="B107" s="20">
        <v>49</v>
      </c>
      <c r="C107" s="27">
        <v>2</v>
      </c>
      <c r="D107" s="31">
        <v>20</v>
      </c>
      <c r="E107" s="14" t="str">
        <f>IF(B107=0,"",INDEX(Nimet!$A$2:$D$251,B107,4))</f>
        <v>Ilkka Saarnilehto, MBF</v>
      </c>
      <c r="F107" s="165" t="str">
        <f>CONCATENATE(AE130,"-",AC130)</f>
        <v>0-0</v>
      </c>
      <c r="G107" s="166"/>
      <c r="H107" s="166"/>
      <c r="I107" s="166"/>
      <c r="J107" s="167"/>
      <c r="K107" s="162"/>
      <c r="L107" s="163"/>
      <c r="M107" s="163"/>
      <c r="N107" s="163"/>
      <c r="O107" s="164"/>
      <c r="P107" s="165" t="str">
        <f>CONCATENATE(AC127,"-",AE127)</f>
        <v>0-3</v>
      </c>
      <c r="Q107" s="166"/>
      <c r="R107" s="166"/>
      <c r="S107" s="166"/>
      <c r="T107" s="167"/>
      <c r="U107" s="165" t="str">
        <f>CONCATENATE(AC115,"-",AE115)</f>
        <v>3-1</v>
      </c>
      <c r="V107" s="166"/>
      <c r="W107" s="166"/>
      <c r="X107" s="166"/>
      <c r="Y107" s="167"/>
      <c r="Z107" s="165" t="str">
        <f>CONCATENATE(AC123,"-",AE123)</f>
        <v>3-0</v>
      </c>
      <c r="AA107" s="166"/>
      <c r="AB107" s="166"/>
      <c r="AC107" s="166"/>
      <c r="AD107" s="167"/>
      <c r="AE107" s="165" t="str">
        <f>CONCATENATE(AC119,"-",AE119)</f>
        <v>0-0</v>
      </c>
      <c r="AF107" s="158"/>
      <c r="AG107" s="158"/>
      <c r="AH107" s="158"/>
      <c r="AI107" s="159"/>
      <c r="AJ107" s="11" t="str">
        <f>CONCATENATE(AG115+AG119+AG123+AG127+AI130,"-",AI115+AI119+AI123+AI127+AG130)</f>
        <v>2-1</v>
      </c>
      <c r="AK107" s="26" t="str">
        <f>CONCATENATE(AC115+AC119+AC123+AC127+AE130,"-",AE115+AE119+AE123+AE127+AC130)</f>
        <v>6-4</v>
      </c>
      <c r="AL107" s="63">
        <v>2</v>
      </c>
    </row>
    <row r="108" spans="2:38" ht="14.25" customHeight="1">
      <c r="B108" s="20">
        <v>34</v>
      </c>
      <c r="C108" s="27">
        <v>3</v>
      </c>
      <c r="D108" s="31">
        <v>26</v>
      </c>
      <c r="E108" s="14" t="str">
        <f>IF(B108=0,"",INDEX(Nimet!$A$2:$D$251,B108,4))</f>
        <v>Andre Rodriguez, Por-83</v>
      </c>
      <c r="F108" s="165" t="str">
        <f>CONCATENATE(AE122,"-",AC122)</f>
        <v>0-0</v>
      </c>
      <c r="G108" s="166"/>
      <c r="H108" s="166"/>
      <c r="I108" s="166"/>
      <c r="J108" s="167"/>
      <c r="K108" s="165" t="str">
        <f>CONCATENATE(AE127,"-",AC127)</f>
        <v>3-0</v>
      </c>
      <c r="L108" s="166"/>
      <c r="M108" s="166"/>
      <c r="N108" s="166"/>
      <c r="O108" s="167"/>
      <c r="P108" s="162"/>
      <c r="Q108" s="163"/>
      <c r="R108" s="163"/>
      <c r="S108" s="163"/>
      <c r="T108" s="164"/>
      <c r="U108" s="165" t="str">
        <f>CONCATENATE(AC131,"-",AE131)</f>
        <v>3-0</v>
      </c>
      <c r="V108" s="166"/>
      <c r="W108" s="166"/>
      <c r="X108" s="166"/>
      <c r="Y108" s="167"/>
      <c r="Z108" s="165" t="str">
        <f>CONCATENATE(AC120,"-",AE120)</f>
        <v>3-0</v>
      </c>
      <c r="AA108" s="166"/>
      <c r="AB108" s="166"/>
      <c r="AC108" s="166"/>
      <c r="AD108" s="167"/>
      <c r="AE108" s="165" t="str">
        <f>CONCATENATE(AC116,"-",AE116)</f>
        <v>0-0</v>
      </c>
      <c r="AF108" s="166"/>
      <c r="AG108" s="166"/>
      <c r="AH108" s="166"/>
      <c r="AI108" s="167"/>
      <c r="AJ108" s="26" t="str">
        <f>CONCATENATE(AG116+AG120+AI122+AI127+AG131,"-",AI116+AI120+AG122+AG127+AI131)</f>
        <v>3-0</v>
      </c>
      <c r="AK108" s="26" t="str">
        <f>CONCATENATE(AC116+AC120+AE122+AE127+AC131,"-",AE116+AE120+AC122+AC127+AE131)</f>
        <v>9-0</v>
      </c>
      <c r="AL108" s="63">
        <v>1</v>
      </c>
    </row>
    <row r="109" spans="2:38" ht="14.25" customHeight="1">
      <c r="B109" s="20">
        <v>11</v>
      </c>
      <c r="C109" s="27">
        <v>4</v>
      </c>
      <c r="D109" s="31">
        <v>28</v>
      </c>
      <c r="E109" s="14" t="str">
        <f>IF(B109=0,"",INDEX(Nimet!$A$2:$D$251,B109,4))</f>
        <v>Aleksi Posti, KoKa</v>
      </c>
      <c r="F109" s="165" t="str">
        <f>CONCATENATE(AE118,"-",AC118)</f>
        <v>0-0</v>
      </c>
      <c r="G109" s="166"/>
      <c r="H109" s="166"/>
      <c r="I109" s="166"/>
      <c r="J109" s="167"/>
      <c r="K109" s="165" t="str">
        <f>CONCATENATE(AE115,"-",AC115)</f>
        <v>1-3</v>
      </c>
      <c r="L109" s="166"/>
      <c r="M109" s="166"/>
      <c r="N109" s="166"/>
      <c r="O109" s="167"/>
      <c r="P109" s="165" t="str">
        <f>CONCATENATE(AE131,"-",AC131)</f>
        <v>0-3</v>
      </c>
      <c r="Q109" s="166"/>
      <c r="R109" s="166"/>
      <c r="S109" s="166"/>
      <c r="T109" s="167"/>
      <c r="U109" s="162"/>
      <c r="V109" s="163"/>
      <c r="W109" s="163"/>
      <c r="X109" s="163"/>
      <c r="Y109" s="164"/>
      <c r="Z109" s="165" t="str">
        <f>CONCATENATE(AC128,"-",AE128)</f>
        <v>0-3</v>
      </c>
      <c r="AA109" s="166"/>
      <c r="AB109" s="166"/>
      <c r="AC109" s="166"/>
      <c r="AD109" s="167"/>
      <c r="AE109" s="165" t="str">
        <f>CONCATENATE(AC124,"-",AE124)</f>
        <v>0-0</v>
      </c>
      <c r="AF109" s="166"/>
      <c r="AG109" s="166"/>
      <c r="AH109" s="166"/>
      <c r="AI109" s="167"/>
      <c r="AJ109" s="26" t="str">
        <f>CONCATENATE(AI115+AI118+AG124+AG128+AI131,"-",AG115+AG118+AI124+AI128+AG131)</f>
        <v>0-3</v>
      </c>
      <c r="AK109" s="26" t="str">
        <f>CONCATENATE(AE115+AE118+AC124+AC128+AE131,"-",AC115+AC118+AE124+AE128+AC131)</f>
        <v>1-9</v>
      </c>
      <c r="AL109" s="63">
        <v>4</v>
      </c>
    </row>
    <row r="110" spans="2:38" ht="14.25" customHeight="1">
      <c r="B110" s="20">
        <v>54</v>
      </c>
      <c r="C110" s="27">
        <v>5</v>
      </c>
      <c r="D110" s="31"/>
      <c r="E110" s="14" t="str">
        <f>IF(B110=0,"",INDEX(Nimet!$A$2:$D$251,B110,4))</f>
        <v>Thomas Lundström, MBF</v>
      </c>
      <c r="F110" s="165" t="str">
        <f>CONCATENATE(AE114,"-",AC114)</f>
        <v>0-0</v>
      </c>
      <c r="G110" s="166"/>
      <c r="H110" s="166"/>
      <c r="I110" s="166"/>
      <c r="J110" s="167"/>
      <c r="K110" s="165" t="str">
        <f>CONCATENATE(AE123,"-",AC123)</f>
        <v>0-3</v>
      </c>
      <c r="L110" s="166"/>
      <c r="M110" s="166"/>
      <c r="N110" s="166"/>
      <c r="O110" s="167"/>
      <c r="P110" s="165" t="str">
        <f>CONCATENATE(AE120,"-",AC120)</f>
        <v>0-3</v>
      </c>
      <c r="Q110" s="166"/>
      <c r="R110" s="166"/>
      <c r="S110" s="166"/>
      <c r="T110" s="167"/>
      <c r="U110" s="165" t="str">
        <f>CONCATENATE(AE128,"-",AC128)</f>
        <v>3-0</v>
      </c>
      <c r="V110" s="166"/>
      <c r="W110" s="166"/>
      <c r="X110" s="166"/>
      <c r="Y110" s="167"/>
      <c r="Z110" s="162"/>
      <c r="AA110" s="163"/>
      <c r="AB110" s="163"/>
      <c r="AC110" s="163"/>
      <c r="AD110" s="164"/>
      <c r="AE110" s="165" t="str">
        <f>CONCATENATE(AC132,"-",AE132)</f>
        <v>0-0</v>
      </c>
      <c r="AF110" s="166"/>
      <c r="AG110" s="166"/>
      <c r="AH110" s="166"/>
      <c r="AI110" s="167"/>
      <c r="AJ110" s="26" t="str">
        <f>CONCATENATE(AI114+AI120+AI123+AI128+AG132,"-",AG114+AG120+AG123+AG128+AI132)</f>
        <v>1-2</v>
      </c>
      <c r="AK110" s="26" t="str">
        <f>CONCATENATE(AE114+AE120+AE123+AE128+AC132,"-",AC114+AC120+AC123+AC128+AE132)</f>
        <v>3-6</v>
      </c>
      <c r="AL110" s="63">
        <v>3</v>
      </c>
    </row>
    <row r="111" spans="2:38" ht="14.25" customHeight="1">
      <c r="B111" s="20"/>
      <c r="C111" s="27">
        <v>6</v>
      </c>
      <c r="D111" s="31"/>
      <c r="E111" s="14">
        <f>IF(B111=0,"",INDEX(Nimet!$A$2:$D$251,B111,4))</f>
      </c>
      <c r="F111" s="165" t="str">
        <f>CONCATENATE(AE126,"-",AC126)</f>
        <v>0-0</v>
      </c>
      <c r="G111" s="166"/>
      <c r="H111" s="166"/>
      <c r="I111" s="166"/>
      <c r="J111" s="167"/>
      <c r="K111" s="165" t="str">
        <f>CONCATENATE(AE119,"-",AC119)</f>
        <v>0-0</v>
      </c>
      <c r="L111" s="166"/>
      <c r="M111" s="166"/>
      <c r="N111" s="166"/>
      <c r="O111" s="167"/>
      <c r="P111" s="165" t="str">
        <f>CONCATENATE(AE116,"-",AC116)</f>
        <v>0-0</v>
      </c>
      <c r="Q111" s="166"/>
      <c r="R111" s="166"/>
      <c r="S111" s="166"/>
      <c r="T111" s="167"/>
      <c r="U111" s="165" t="str">
        <f>CONCATENATE(AE124,"-",AC124)</f>
        <v>0-0</v>
      </c>
      <c r="V111" s="166"/>
      <c r="W111" s="166"/>
      <c r="X111" s="166"/>
      <c r="Y111" s="167"/>
      <c r="Z111" s="165" t="str">
        <f>CONCATENATE(AE132,"-",AC132)</f>
        <v>0-0</v>
      </c>
      <c r="AA111" s="166"/>
      <c r="AB111" s="166"/>
      <c r="AC111" s="166"/>
      <c r="AD111" s="167"/>
      <c r="AE111" s="162"/>
      <c r="AF111" s="163"/>
      <c r="AG111" s="163"/>
      <c r="AH111" s="163"/>
      <c r="AI111" s="164"/>
      <c r="AJ111" s="26" t="str">
        <f>CONCATENATE(AI116+AI119+AI124+AI126+AI132,"-",AG116+AG119+AG124+AG126+AG132)</f>
        <v>0-0</v>
      </c>
      <c r="AK111" s="26" t="str">
        <f>CONCATENATE(AE116+AE119+AE124+AE126+AE132,"-",AC116+AC119+AC124+AC126+AC132)</f>
        <v>0-0</v>
      </c>
      <c r="AL111" s="63"/>
    </row>
    <row r="112" spans="2:38" ht="14.25" customHeight="1">
      <c r="B112" s="16"/>
      <c r="C112" s="3"/>
      <c r="D112" s="3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84"/>
      <c r="AK112" s="90"/>
      <c r="AL112" s="90"/>
    </row>
    <row r="113" spans="3:38" ht="14.25" customHeight="1">
      <c r="C113" s="19" t="s">
        <v>27</v>
      </c>
      <c r="E113" s="73"/>
      <c r="F113" s="73"/>
      <c r="G113" s="73"/>
      <c r="H113" s="91"/>
      <c r="I113" s="92">
        <v>1</v>
      </c>
      <c r="J113" s="93"/>
      <c r="K113" s="94"/>
      <c r="L113" s="95"/>
      <c r="M113" s="96">
        <v>2</v>
      </c>
      <c r="N113" s="97"/>
      <c r="O113" s="94"/>
      <c r="P113" s="95"/>
      <c r="Q113" s="96">
        <v>3</v>
      </c>
      <c r="R113" s="98"/>
      <c r="S113" s="73"/>
      <c r="T113" s="99"/>
      <c r="U113" s="100">
        <v>4</v>
      </c>
      <c r="V113" s="98"/>
      <c r="W113" s="73"/>
      <c r="X113" s="99"/>
      <c r="Y113" s="100">
        <v>5</v>
      </c>
      <c r="Z113" s="98"/>
      <c r="AA113" s="89"/>
      <c r="AB113" s="89"/>
      <c r="AC113" s="99"/>
      <c r="AD113" s="101" t="s">
        <v>33</v>
      </c>
      <c r="AE113" s="98"/>
      <c r="AF113" s="94"/>
      <c r="AG113" s="95"/>
      <c r="AH113" s="102" t="s">
        <v>34</v>
      </c>
      <c r="AI113" s="103"/>
      <c r="AJ113" s="73"/>
      <c r="AK113" s="73"/>
      <c r="AL113" s="104"/>
    </row>
    <row r="114" spans="1:38" ht="14.25" customHeight="1">
      <c r="A114" s="15" t="s">
        <v>4</v>
      </c>
      <c r="C114" s="1" t="str">
        <f>CONCATENATE(E106,"  -  ",E110)</f>
        <v>Dmitry Vyskubov, PT Espoo  -  Thomas Lundström, MBF</v>
      </c>
      <c r="E114" s="73"/>
      <c r="F114" s="73"/>
      <c r="G114" s="73"/>
      <c r="H114" s="86"/>
      <c r="I114" s="74" t="s">
        <v>26</v>
      </c>
      <c r="J114" s="87"/>
      <c r="K114" s="65"/>
      <c r="L114" s="58"/>
      <c r="M114" s="64" t="s">
        <v>26</v>
      </c>
      <c r="N114" s="59"/>
      <c r="O114" s="65"/>
      <c r="P114" s="58"/>
      <c r="Q114" s="64" t="s">
        <v>26</v>
      </c>
      <c r="R114" s="59"/>
      <c r="S114" s="66"/>
      <c r="T114" s="58"/>
      <c r="U114" s="64" t="s">
        <v>26</v>
      </c>
      <c r="V114" s="59"/>
      <c r="W114" s="66"/>
      <c r="X114" s="58"/>
      <c r="Y114" s="64" t="s">
        <v>26</v>
      </c>
      <c r="Z114" s="59"/>
      <c r="AA114" s="65"/>
      <c r="AB114" s="65"/>
      <c r="AC114" s="67">
        <f>IF($H114-$J114&gt;0,1,0)+IF($L114-$N114&gt;0,1,0)+IF($P114-$R114&gt;0,1,0)+IF($T114-$V114&gt;0,1,0)+IF($X114-$Z114&gt;0,1,0)</f>
        <v>0</v>
      </c>
      <c r="AD114" s="68" t="s">
        <v>26</v>
      </c>
      <c r="AE114" s="69">
        <f>IF($H114-$J114&lt;0,1,0)+IF($L114-$N114&lt;0,1,0)+IF($P114-$R114&lt;0,1,0)+IF($T114-$V114&lt;0,1,0)+IF($X114-$Z114&lt;0,1,0)</f>
        <v>0</v>
      </c>
      <c r="AF114" s="70"/>
      <c r="AG114" s="71">
        <f>IF($AC114-$AE114&gt;0,1,0)</f>
        <v>0</v>
      </c>
      <c r="AH114" s="60" t="s">
        <v>26</v>
      </c>
      <c r="AI114" s="72">
        <f>IF($AC114-$AE114&lt;0,1,0)</f>
        <v>0</v>
      </c>
      <c r="AJ114" s="73"/>
      <c r="AK114" s="73"/>
      <c r="AL114" s="73"/>
    </row>
    <row r="115" spans="1:38" ht="14.25" customHeight="1">
      <c r="A115" s="15" t="s">
        <v>5</v>
      </c>
      <c r="C115" s="1" t="str">
        <f>CONCATENATE(E107,"  -  ",E109)</f>
        <v>Ilkka Saarnilehto, MBF  -  Aleksi Posti, KoKa</v>
      </c>
      <c r="E115" s="73"/>
      <c r="F115" s="73"/>
      <c r="G115" s="73"/>
      <c r="H115" s="86">
        <v>11</v>
      </c>
      <c r="I115" s="74" t="s">
        <v>26</v>
      </c>
      <c r="J115" s="87">
        <v>6</v>
      </c>
      <c r="K115" s="65"/>
      <c r="L115" s="58">
        <v>11</v>
      </c>
      <c r="M115" s="64" t="s">
        <v>26</v>
      </c>
      <c r="N115" s="59">
        <v>13</v>
      </c>
      <c r="O115" s="65"/>
      <c r="P115" s="58">
        <v>11</v>
      </c>
      <c r="Q115" s="64" t="s">
        <v>26</v>
      </c>
      <c r="R115" s="59">
        <v>9</v>
      </c>
      <c r="S115" s="66"/>
      <c r="T115" s="58">
        <v>11</v>
      </c>
      <c r="U115" s="64" t="s">
        <v>26</v>
      </c>
      <c r="V115" s="59">
        <v>8</v>
      </c>
      <c r="W115" s="66"/>
      <c r="X115" s="58"/>
      <c r="Y115" s="64" t="s">
        <v>26</v>
      </c>
      <c r="Z115" s="59"/>
      <c r="AA115" s="65"/>
      <c r="AB115" s="65"/>
      <c r="AC115" s="67">
        <f>IF($H115-$J115&gt;0,1,0)+IF($L115-$N115&gt;0,1,0)+IF($P115-$R115&gt;0,1,0)+IF($T115-$V115&gt;0,1,0)+IF($X115-$Z115&gt;0,1,0)</f>
        <v>3</v>
      </c>
      <c r="AD115" s="68" t="s">
        <v>26</v>
      </c>
      <c r="AE115" s="69">
        <f>IF($H115-$J115&lt;0,1,0)+IF($L115-$N115&lt;0,1,0)+IF($P115-$R115&lt;0,1,0)+IF($T115-$V115&lt;0,1,0)+IF($X115-$Z115&lt;0,1,0)</f>
        <v>1</v>
      </c>
      <c r="AF115" s="70"/>
      <c r="AG115" s="71">
        <f>IF($AC115-$AE115&gt;0,1,0)</f>
        <v>1</v>
      </c>
      <c r="AH115" s="60" t="s">
        <v>26</v>
      </c>
      <c r="AI115" s="72">
        <f>IF($AC115-$AE115&lt;0,1,0)</f>
        <v>0</v>
      </c>
      <c r="AJ115" s="73"/>
      <c r="AK115" s="73"/>
      <c r="AL115" s="73"/>
    </row>
    <row r="116" spans="1:38" ht="14.25" customHeight="1">
      <c r="A116" s="15" t="s">
        <v>6</v>
      </c>
      <c r="C116" s="1" t="str">
        <f>CONCATENATE(E108,"  -  ",E111)</f>
        <v>Andre Rodriguez, Por-83  -  </v>
      </c>
      <c r="E116" s="73"/>
      <c r="F116" s="73"/>
      <c r="G116" s="73"/>
      <c r="H116" s="86"/>
      <c r="I116" s="74" t="s">
        <v>26</v>
      </c>
      <c r="J116" s="87"/>
      <c r="K116" s="65"/>
      <c r="L116" s="58"/>
      <c r="M116" s="64" t="s">
        <v>26</v>
      </c>
      <c r="N116" s="59"/>
      <c r="O116" s="65"/>
      <c r="P116" s="58"/>
      <c r="Q116" s="64" t="s">
        <v>26</v>
      </c>
      <c r="R116" s="59"/>
      <c r="S116" s="66"/>
      <c r="T116" s="58"/>
      <c r="U116" s="64" t="s">
        <v>26</v>
      </c>
      <c r="V116" s="59"/>
      <c r="W116" s="66"/>
      <c r="X116" s="58"/>
      <c r="Y116" s="64" t="s">
        <v>26</v>
      </c>
      <c r="Z116" s="59"/>
      <c r="AA116" s="65"/>
      <c r="AB116" s="65"/>
      <c r="AC116" s="67">
        <f>IF($H116-$J116&gt;0,1,0)+IF($L116-$N116&gt;0,1,0)+IF($P116-$R116&gt;0,1,0)+IF($T116-$V116&gt;0,1,0)+IF($X116-$Z116&gt;0,1,0)</f>
        <v>0</v>
      </c>
      <c r="AD116" s="68" t="s">
        <v>26</v>
      </c>
      <c r="AE116" s="69">
        <f>IF($H116-$J116&lt;0,1,0)+IF($L116-$N116&lt;0,1,0)+IF($P116-$R116&lt;0,1,0)+IF($T116-$V116&lt;0,1,0)+IF($X116-$Z116&lt;0,1,0)</f>
        <v>0</v>
      </c>
      <c r="AF116" s="70"/>
      <c r="AG116" s="71">
        <f>IF($AC116-$AE116&gt;0,1,0)</f>
        <v>0</v>
      </c>
      <c r="AH116" s="60" t="s">
        <v>26</v>
      </c>
      <c r="AI116" s="72">
        <f>IF($AC116-$AE116&lt;0,1,0)</f>
        <v>0</v>
      </c>
      <c r="AJ116" s="73"/>
      <c r="AK116" s="73"/>
      <c r="AL116" s="73"/>
    </row>
    <row r="117" spans="1:38" ht="14.25" customHeight="1">
      <c r="A117" s="15"/>
      <c r="E117" s="73"/>
      <c r="F117" s="73"/>
      <c r="G117" s="73"/>
      <c r="H117" s="75"/>
      <c r="I117" s="76"/>
      <c r="J117" s="77"/>
      <c r="K117" s="65"/>
      <c r="L117" s="75"/>
      <c r="M117" s="76"/>
      <c r="N117" s="77"/>
      <c r="O117" s="65"/>
      <c r="P117" s="75"/>
      <c r="Q117" s="76"/>
      <c r="R117" s="77"/>
      <c r="S117" s="66"/>
      <c r="T117" s="75"/>
      <c r="U117" s="76"/>
      <c r="V117" s="77"/>
      <c r="W117" s="66"/>
      <c r="X117" s="75"/>
      <c r="Y117" s="76"/>
      <c r="Z117" s="77"/>
      <c r="AA117" s="65"/>
      <c r="AB117" s="65"/>
      <c r="AC117" s="67"/>
      <c r="AD117" s="68"/>
      <c r="AE117" s="69"/>
      <c r="AF117" s="70"/>
      <c r="AG117" s="71"/>
      <c r="AH117" s="61"/>
      <c r="AI117" s="72"/>
      <c r="AJ117" s="73"/>
      <c r="AK117" s="73"/>
      <c r="AL117" s="73"/>
    </row>
    <row r="118" spans="1:38" ht="14.25" customHeight="1">
      <c r="A118" s="15" t="s">
        <v>8</v>
      </c>
      <c r="C118" s="1" t="str">
        <f>CONCATENATE(E106,"  -  ",E109)</f>
        <v>Dmitry Vyskubov, PT Espoo  -  Aleksi Posti, KoKa</v>
      </c>
      <c r="E118" s="73"/>
      <c r="F118" s="73"/>
      <c r="G118" s="73"/>
      <c r="H118" s="58"/>
      <c r="I118" s="64" t="s">
        <v>26</v>
      </c>
      <c r="J118" s="59"/>
      <c r="K118" s="65"/>
      <c r="L118" s="58"/>
      <c r="M118" s="64" t="s">
        <v>26</v>
      </c>
      <c r="N118" s="59"/>
      <c r="O118" s="65"/>
      <c r="P118" s="58"/>
      <c r="Q118" s="64" t="s">
        <v>26</v>
      </c>
      <c r="R118" s="59"/>
      <c r="S118" s="66"/>
      <c r="T118" s="58"/>
      <c r="U118" s="64" t="s">
        <v>26</v>
      </c>
      <c r="V118" s="59"/>
      <c r="W118" s="66"/>
      <c r="X118" s="58"/>
      <c r="Y118" s="64" t="s">
        <v>26</v>
      </c>
      <c r="Z118" s="59"/>
      <c r="AA118" s="65"/>
      <c r="AB118" s="65"/>
      <c r="AC118" s="67">
        <f>IF($H118-$J118&gt;0,1,0)+IF($L118-$N118&gt;0,1,0)+IF($P118-$R118&gt;0,1,0)+IF($T118-$V118&gt;0,1,0)+IF($X118-$Z118&gt;0,1,0)</f>
        <v>0</v>
      </c>
      <c r="AD118" s="68" t="s">
        <v>26</v>
      </c>
      <c r="AE118" s="69">
        <f>IF($H118-$J118&lt;0,1,0)+IF($L118-$N118&lt;0,1,0)+IF($P118-$R118&lt;0,1,0)+IF($T118-$V118&lt;0,1,0)+IF($X118-$Z118&lt;0,1,0)</f>
        <v>0</v>
      </c>
      <c r="AF118" s="70"/>
      <c r="AG118" s="71">
        <f>IF($AC118-$AE118&gt;0,1,0)</f>
        <v>0</v>
      </c>
      <c r="AH118" s="60" t="s">
        <v>26</v>
      </c>
      <c r="AI118" s="72">
        <f>IF($AC118-$AE118&lt;0,1,0)</f>
        <v>0</v>
      </c>
      <c r="AJ118" s="73"/>
      <c r="AK118" s="73"/>
      <c r="AL118" s="73"/>
    </row>
    <row r="119" spans="1:38" ht="14.25" customHeight="1">
      <c r="A119" s="15" t="s">
        <v>9</v>
      </c>
      <c r="C119" s="1" t="str">
        <f>CONCATENATE(E107,"  -  ",E111)</f>
        <v>Ilkka Saarnilehto, MBF  -  </v>
      </c>
      <c r="E119" s="73"/>
      <c r="F119" s="73"/>
      <c r="G119" s="73"/>
      <c r="H119" s="58"/>
      <c r="I119" s="64" t="s">
        <v>26</v>
      </c>
      <c r="J119" s="59"/>
      <c r="K119" s="65"/>
      <c r="L119" s="58"/>
      <c r="M119" s="64" t="s">
        <v>26</v>
      </c>
      <c r="N119" s="59"/>
      <c r="O119" s="65"/>
      <c r="P119" s="58"/>
      <c r="Q119" s="64" t="s">
        <v>26</v>
      </c>
      <c r="R119" s="59"/>
      <c r="S119" s="66"/>
      <c r="T119" s="58"/>
      <c r="U119" s="64" t="s">
        <v>26</v>
      </c>
      <c r="V119" s="59"/>
      <c r="W119" s="66"/>
      <c r="X119" s="58"/>
      <c r="Y119" s="64" t="s">
        <v>26</v>
      </c>
      <c r="Z119" s="59"/>
      <c r="AA119" s="65"/>
      <c r="AB119" s="65"/>
      <c r="AC119" s="67">
        <f>IF($H119-$J119&gt;0,1,0)+IF($L119-$N119&gt;0,1,0)+IF($P119-$R119&gt;0,1,0)+IF($T119-$V119&gt;0,1,0)+IF($X119-$Z119&gt;0,1,0)</f>
        <v>0</v>
      </c>
      <c r="AD119" s="68" t="s">
        <v>26</v>
      </c>
      <c r="AE119" s="69">
        <f>IF($H119-$J119&lt;0,1,0)+IF($L119-$N119&lt;0,1,0)+IF($P119-$R119&lt;0,1,0)+IF($T119-$V119&lt;0,1,0)+IF($X119-$Z119&lt;0,1,0)</f>
        <v>0</v>
      </c>
      <c r="AF119" s="70"/>
      <c r="AG119" s="71">
        <f>IF($AC119-$AE119&gt;0,1,0)</f>
        <v>0</v>
      </c>
      <c r="AH119" s="60" t="s">
        <v>26</v>
      </c>
      <c r="AI119" s="72">
        <f>IF($AC119-$AE119&lt;0,1,0)</f>
        <v>0</v>
      </c>
      <c r="AJ119" s="73"/>
      <c r="AK119" s="73"/>
      <c r="AL119" s="73"/>
    </row>
    <row r="120" spans="1:38" ht="14.25" customHeight="1">
      <c r="A120" s="15" t="s">
        <v>10</v>
      </c>
      <c r="C120" s="1" t="str">
        <f>CONCATENATE(E108,"  -  ",E110)</f>
        <v>Andre Rodriguez, Por-83  -  Thomas Lundström, MBF</v>
      </c>
      <c r="E120" s="73"/>
      <c r="F120" s="73"/>
      <c r="G120" s="73"/>
      <c r="H120" s="58">
        <v>14</v>
      </c>
      <c r="I120" s="64" t="s">
        <v>26</v>
      </c>
      <c r="J120" s="59">
        <v>12</v>
      </c>
      <c r="K120" s="65"/>
      <c r="L120" s="58">
        <v>11</v>
      </c>
      <c r="M120" s="64" t="s">
        <v>26</v>
      </c>
      <c r="N120" s="59">
        <v>3</v>
      </c>
      <c r="O120" s="65"/>
      <c r="P120" s="58">
        <v>11</v>
      </c>
      <c r="Q120" s="64" t="s">
        <v>26</v>
      </c>
      <c r="R120" s="59">
        <v>4</v>
      </c>
      <c r="S120" s="66"/>
      <c r="T120" s="58"/>
      <c r="U120" s="64" t="s">
        <v>26</v>
      </c>
      <c r="V120" s="59"/>
      <c r="W120" s="66"/>
      <c r="X120" s="58"/>
      <c r="Y120" s="64" t="s">
        <v>26</v>
      </c>
      <c r="Z120" s="59"/>
      <c r="AA120" s="65"/>
      <c r="AB120" s="65"/>
      <c r="AC120" s="67">
        <f>IF($H120-$J120&gt;0,1,0)+IF($L120-$N120&gt;0,1,0)+IF($P120-$R120&gt;0,1,0)+IF($T120-$V120&gt;0,1,0)+IF($X120-$Z120&gt;0,1,0)</f>
        <v>3</v>
      </c>
      <c r="AD120" s="68" t="s">
        <v>26</v>
      </c>
      <c r="AE120" s="69">
        <f>IF($H120-$J120&lt;0,1,0)+IF($L120-$N120&lt;0,1,0)+IF($P120-$R120&lt;0,1,0)+IF($T120-$V120&lt;0,1,0)+IF($X120-$Z120&lt;0,1,0)</f>
        <v>0</v>
      </c>
      <c r="AF120" s="70"/>
      <c r="AG120" s="71">
        <f>IF($AC120-$AE120&gt;0,1,0)</f>
        <v>1</v>
      </c>
      <c r="AH120" s="60" t="s">
        <v>26</v>
      </c>
      <c r="AI120" s="72">
        <f>IF($AC120-$AE120&lt;0,1,0)</f>
        <v>0</v>
      </c>
      <c r="AJ120" s="73"/>
      <c r="AK120" s="73"/>
      <c r="AL120" s="73"/>
    </row>
    <row r="121" spans="1:38" ht="14.25" customHeight="1">
      <c r="A121" s="15"/>
      <c r="E121" s="73"/>
      <c r="F121" s="73"/>
      <c r="G121" s="73"/>
      <c r="H121" s="75"/>
      <c r="I121" s="76"/>
      <c r="J121" s="77"/>
      <c r="K121" s="65"/>
      <c r="L121" s="75"/>
      <c r="M121" s="76"/>
      <c r="N121" s="77"/>
      <c r="O121" s="65"/>
      <c r="P121" s="75"/>
      <c r="Q121" s="76"/>
      <c r="R121" s="77"/>
      <c r="S121" s="66"/>
      <c r="T121" s="75"/>
      <c r="U121" s="76"/>
      <c r="V121" s="77"/>
      <c r="W121" s="66"/>
      <c r="X121" s="75"/>
      <c r="Y121" s="76"/>
      <c r="Z121" s="77"/>
      <c r="AA121" s="65"/>
      <c r="AB121" s="65"/>
      <c r="AC121" s="67"/>
      <c r="AD121" s="68"/>
      <c r="AE121" s="69"/>
      <c r="AF121" s="70"/>
      <c r="AG121" s="71"/>
      <c r="AH121" s="61"/>
      <c r="AI121" s="72"/>
      <c r="AJ121" s="73"/>
      <c r="AK121" s="73"/>
      <c r="AL121" s="73"/>
    </row>
    <row r="122" spans="1:38" ht="14.25" customHeight="1">
      <c r="A122" s="15" t="s">
        <v>12</v>
      </c>
      <c r="C122" s="1" t="str">
        <f>CONCATENATE(E106,"  -  ",E108)</f>
        <v>Dmitry Vyskubov, PT Espoo  -  Andre Rodriguez, Por-83</v>
      </c>
      <c r="E122" s="73"/>
      <c r="F122" s="73"/>
      <c r="G122" s="73"/>
      <c r="H122" s="58"/>
      <c r="I122" s="64" t="s">
        <v>26</v>
      </c>
      <c r="J122" s="59"/>
      <c r="K122" s="65"/>
      <c r="L122" s="58"/>
      <c r="M122" s="64" t="s">
        <v>26</v>
      </c>
      <c r="N122" s="59"/>
      <c r="O122" s="65"/>
      <c r="P122" s="58"/>
      <c r="Q122" s="64" t="s">
        <v>26</v>
      </c>
      <c r="R122" s="59"/>
      <c r="S122" s="66"/>
      <c r="T122" s="58"/>
      <c r="U122" s="64" t="s">
        <v>26</v>
      </c>
      <c r="V122" s="59"/>
      <c r="W122" s="66"/>
      <c r="X122" s="58"/>
      <c r="Y122" s="64" t="s">
        <v>26</v>
      </c>
      <c r="Z122" s="59"/>
      <c r="AA122" s="65"/>
      <c r="AB122" s="65"/>
      <c r="AC122" s="67">
        <f>IF($H122-$J122&gt;0,1,0)+IF($L122-$N122&gt;0,1,0)+IF($P122-$R122&gt;0,1,0)+IF($T122-$V122&gt;0,1,0)+IF($X122-$Z122&gt;0,1,0)</f>
        <v>0</v>
      </c>
      <c r="AD122" s="68" t="s">
        <v>26</v>
      </c>
      <c r="AE122" s="69">
        <f>IF($H122-$J122&lt;0,1,0)+IF($L122-$N122&lt;0,1,0)+IF($P122-$R122&lt;0,1,0)+IF($T122-$V122&lt;0,1,0)+IF($X122-$Z122&lt;0,1,0)</f>
        <v>0</v>
      </c>
      <c r="AF122" s="70"/>
      <c r="AG122" s="71">
        <f>IF($AC122-$AE122&gt;0,1,0)</f>
        <v>0</v>
      </c>
      <c r="AH122" s="60" t="s">
        <v>26</v>
      </c>
      <c r="AI122" s="72">
        <f>IF($AC122-$AE122&lt;0,1,0)</f>
        <v>0</v>
      </c>
      <c r="AJ122" s="73"/>
      <c r="AK122" s="73"/>
      <c r="AL122" s="73"/>
    </row>
    <row r="123" spans="1:38" ht="14.25" customHeight="1">
      <c r="A123" s="15" t="s">
        <v>13</v>
      </c>
      <c r="C123" s="1" t="str">
        <f>CONCATENATE(E107,"  -  ",E110)</f>
        <v>Ilkka Saarnilehto, MBF  -  Thomas Lundström, MBF</v>
      </c>
      <c r="E123" s="73"/>
      <c r="F123" s="73"/>
      <c r="G123" s="73"/>
      <c r="H123" s="58">
        <v>11</v>
      </c>
      <c r="I123" s="64" t="s">
        <v>26</v>
      </c>
      <c r="J123" s="59">
        <v>4</v>
      </c>
      <c r="K123" s="65"/>
      <c r="L123" s="58">
        <v>11</v>
      </c>
      <c r="M123" s="64" t="s">
        <v>26</v>
      </c>
      <c r="N123" s="59">
        <v>4</v>
      </c>
      <c r="O123" s="65"/>
      <c r="P123" s="58">
        <v>11</v>
      </c>
      <c r="Q123" s="64" t="s">
        <v>26</v>
      </c>
      <c r="R123" s="59">
        <v>5</v>
      </c>
      <c r="S123" s="66"/>
      <c r="T123" s="58"/>
      <c r="U123" s="64" t="s">
        <v>26</v>
      </c>
      <c r="V123" s="59"/>
      <c r="W123" s="66"/>
      <c r="X123" s="58"/>
      <c r="Y123" s="64" t="s">
        <v>26</v>
      </c>
      <c r="Z123" s="59"/>
      <c r="AA123" s="65"/>
      <c r="AB123" s="65"/>
      <c r="AC123" s="67">
        <f>IF($H123-$J123&gt;0,1,0)+IF($L123-$N123&gt;0,1,0)+IF($P123-$R123&gt;0,1,0)+IF($T123-$V123&gt;0,1,0)+IF($X123-$Z123&gt;0,1,0)</f>
        <v>3</v>
      </c>
      <c r="AD123" s="68" t="s">
        <v>26</v>
      </c>
      <c r="AE123" s="69">
        <f>IF($H123-$J123&lt;0,1,0)+IF($L123-$N123&lt;0,1,0)+IF($P123-$R123&lt;0,1,0)+IF($T123-$V123&lt;0,1,0)+IF($X123-$Z123&lt;0,1,0)</f>
        <v>0</v>
      </c>
      <c r="AF123" s="70"/>
      <c r="AG123" s="71">
        <f>IF($AC123-$AE123&gt;0,1,0)</f>
        <v>1</v>
      </c>
      <c r="AH123" s="60" t="s">
        <v>26</v>
      </c>
      <c r="AI123" s="72">
        <f>IF($AC123-$AE123&lt;0,1,0)</f>
        <v>0</v>
      </c>
      <c r="AJ123" s="73"/>
      <c r="AK123" s="73"/>
      <c r="AL123" s="73"/>
    </row>
    <row r="124" spans="1:38" ht="14.25" customHeight="1">
      <c r="A124" s="15" t="s">
        <v>14</v>
      </c>
      <c r="C124" s="1" t="str">
        <f>CONCATENATE(E109,"  -  ",E111)</f>
        <v>Aleksi Posti, KoKa  -  </v>
      </c>
      <c r="E124" s="73"/>
      <c r="F124" s="73"/>
      <c r="G124" s="73"/>
      <c r="H124" s="58"/>
      <c r="I124" s="64" t="s">
        <v>26</v>
      </c>
      <c r="J124" s="59"/>
      <c r="K124" s="65"/>
      <c r="L124" s="58"/>
      <c r="M124" s="64" t="s">
        <v>26</v>
      </c>
      <c r="N124" s="59"/>
      <c r="O124" s="65"/>
      <c r="P124" s="58"/>
      <c r="Q124" s="64" t="s">
        <v>26</v>
      </c>
      <c r="R124" s="59"/>
      <c r="S124" s="66"/>
      <c r="T124" s="58"/>
      <c r="U124" s="64" t="s">
        <v>26</v>
      </c>
      <c r="V124" s="59"/>
      <c r="W124" s="66"/>
      <c r="X124" s="58"/>
      <c r="Y124" s="64" t="s">
        <v>26</v>
      </c>
      <c r="Z124" s="59"/>
      <c r="AA124" s="65"/>
      <c r="AB124" s="65"/>
      <c r="AC124" s="67">
        <f>IF($H124-$J124&gt;0,1,0)+IF($L124-$N124&gt;0,1,0)+IF($P124-$R124&gt;0,1,0)+IF($T124-$V124&gt;0,1,0)+IF($X124-$Z124&gt;0,1,0)</f>
        <v>0</v>
      </c>
      <c r="AD124" s="68" t="s">
        <v>26</v>
      </c>
      <c r="AE124" s="69">
        <f>IF($H124-$J124&lt;0,1,0)+IF($L124-$N124&lt;0,1,0)+IF($P124-$R124&lt;0,1,0)+IF($T124-$V124&lt;0,1,0)+IF($X124-$Z124&lt;0,1,0)</f>
        <v>0</v>
      </c>
      <c r="AF124" s="70"/>
      <c r="AG124" s="71">
        <f>IF($AC124-$AE124&gt;0,1,0)</f>
        <v>0</v>
      </c>
      <c r="AH124" s="60" t="s">
        <v>26</v>
      </c>
      <c r="AI124" s="72">
        <f>IF($AC124-$AE124&lt;0,1,0)</f>
        <v>0</v>
      </c>
      <c r="AJ124" s="73"/>
      <c r="AK124" s="73"/>
      <c r="AL124" s="73"/>
    </row>
    <row r="125" spans="1:38" ht="14.25" customHeight="1">
      <c r="A125" s="15"/>
      <c r="E125" s="73"/>
      <c r="F125" s="73"/>
      <c r="G125" s="73"/>
      <c r="H125" s="75"/>
      <c r="I125" s="76"/>
      <c r="J125" s="77"/>
      <c r="K125" s="65"/>
      <c r="L125" s="75"/>
      <c r="M125" s="76"/>
      <c r="N125" s="77"/>
      <c r="O125" s="65"/>
      <c r="P125" s="75"/>
      <c r="Q125" s="76"/>
      <c r="R125" s="77"/>
      <c r="S125" s="66"/>
      <c r="T125" s="75"/>
      <c r="U125" s="76"/>
      <c r="V125" s="77"/>
      <c r="W125" s="66"/>
      <c r="X125" s="75"/>
      <c r="Y125" s="76"/>
      <c r="Z125" s="77"/>
      <c r="AA125" s="65"/>
      <c r="AB125" s="65"/>
      <c r="AC125" s="67"/>
      <c r="AD125" s="68"/>
      <c r="AE125" s="69"/>
      <c r="AF125" s="70"/>
      <c r="AG125" s="71"/>
      <c r="AH125" s="61"/>
      <c r="AI125" s="72"/>
      <c r="AJ125" s="73"/>
      <c r="AK125" s="73"/>
      <c r="AL125" s="73"/>
    </row>
    <row r="126" spans="1:38" ht="14.25" customHeight="1">
      <c r="A126" s="15" t="s">
        <v>16</v>
      </c>
      <c r="C126" s="1" t="str">
        <f>CONCATENATE(E106,"  -  ",E111)</f>
        <v>Dmitry Vyskubov, PT Espoo  -  </v>
      </c>
      <c r="E126" s="73"/>
      <c r="F126" s="73"/>
      <c r="G126" s="73"/>
      <c r="H126" s="58"/>
      <c r="I126" s="64" t="s">
        <v>26</v>
      </c>
      <c r="J126" s="59"/>
      <c r="K126" s="65"/>
      <c r="L126" s="58"/>
      <c r="M126" s="64" t="s">
        <v>26</v>
      </c>
      <c r="N126" s="59"/>
      <c r="O126" s="65"/>
      <c r="P126" s="58"/>
      <c r="Q126" s="64" t="s">
        <v>26</v>
      </c>
      <c r="R126" s="59"/>
      <c r="S126" s="66"/>
      <c r="T126" s="58"/>
      <c r="U126" s="64" t="s">
        <v>26</v>
      </c>
      <c r="V126" s="59"/>
      <c r="W126" s="66"/>
      <c r="X126" s="58"/>
      <c r="Y126" s="64" t="s">
        <v>26</v>
      </c>
      <c r="Z126" s="59"/>
      <c r="AA126" s="65"/>
      <c r="AB126" s="65"/>
      <c r="AC126" s="67">
        <f>IF($H126-$J126&gt;0,1,0)+IF($L126-$N126&gt;0,1,0)+IF($P126-$R126&gt;0,1,0)+IF($T126-$V126&gt;0,1,0)+IF($X126-$Z126&gt;0,1,0)</f>
        <v>0</v>
      </c>
      <c r="AD126" s="68" t="s">
        <v>26</v>
      </c>
      <c r="AE126" s="69">
        <f>IF($H126-$J126&lt;0,1,0)+IF($L126-$N126&lt;0,1,0)+IF($P126-$R126&lt;0,1,0)+IF($T126-$V126&lt;0,1,0)+IF($X126-$Z126&lt;0,1,0)</f>
        <v>0</v>
      </c>
      <c r="AF126" s="70"/>
      <c r="AG126" s="71">
        <f>IF($AC126-$AE126&gt;0,1,0)</f>
        <v>0</v>
      </c>
      <c r="AH126" s="60" t="s">
        <v>26</v>
      </c>
      <c r="AI126" s="72">
        <f>IF($AC126-$AE126&lt;0,1,0)</f>
        <v>0</v>
      </c>
      <c r="AJ126" s="73"/>
      <c r="AK126" s="73"/>
      <c r="AL126" s="73"/>
    </row>
    <row r="127" spans="1:38" ht="14.25" customHeight="1">
      <c r="A127" s="15" t="s">
        <v>17</v>
      </c>
      <c r="C127" s="1" t="str">
        <f>CONCATENATE(E107,"  -  ",E108)</f>
        <v>Ilkka Saarnilehto, MBF  -  Andre Rodriguez, Por-83</v>
      </c>
      <c r="E127" s="73"/>
      <c r="F127" s="73"/>
      <c r="G127" s="73"/>
      <c r="H127" s="58">
        <v>5</v>
      </c>
      <c r="I127" s="64" t="s">
        <v>26</v>
      </c>
      <c r="J127" s="59">
        <v>11</v>
      </c>
      <c r="K127" s="65"/>
      <c r="L127" s="58">
        <v>13</v>
      </c>
      <c r="M127" s="64" t="s">
        <v>26</v>
      </c>
      <c r="N127" s="59">
        <v>15</v>
      </c>
      <c r="O127" s="65"/>
      <c r="P127" s="58">
        <v>8</v>
      </c>
      <c r="Q127" s="64" t="s">
        <v>26</v>
      </c>
      <c r="R127" s="59">
        <v>11</v>
      </c>
      <c r="S127" s="66"/>
      <c r="T127" s="58"/>
      <c r="U127" s="64" t="s">
        <v>26</v>
      </c>
      <c r="V127" s="59"/>
      <c r="W127" s="66"/>
      <c r="X127" s="58"/>
      <c r="Y127" s="64" t="s">
        <v>26</v>
      </c>
      <c r="Z127" s="59"/>
      <c r="AA127" s="65"/>
      <c r="AB127" s="65"/>
      <c r="AC127" s="67">
        <f>IF($H127-$J127&gt;0,1,0)+IF($L127-$N127&gt;0,1,0)+IF($P127-$R127&gt;0,1,0)+IF($T127-$V127&gt;0,1,0)+IF($X127-$Z127&gt;0,1,0)</f>
        <v>0</v>
      </c>
      <c r="AD127" s="68" t="s">
        <v>26</v>
      </c>
      <c r="AE127" s="69">
        <f>IF($H127-$J127&lt;0,1,0)+IF($L127-$N127&lt;0,1,0)+IF($P127-$R127&lt;0,1,0)+IF($T127-$V127&lt;0,1,0)+IF($X127-$Z127&lt;0,1,0)</f>
        <v>3</v>
      </c>
      <c r="AF127" s="70"/>
      <c r="AG127" s="71">
        <f>IF($AC127-$AE127&gt;0,1,0)</f>
        <v>0</v>
      </c>
      <c r="AH127" s="60" t="s">
        <v>26</v>
      </c>
      <c r="AI127" s="72">
        <f>IF($AC127-$AE127&lt;0,1,0)</f>
        <v>1</v>
      </c>
      <c r="AJ127" s="73"/>
      <c r="AK127" s="73"/>
      <c r="AL127" s="73"/>
    </row>
    <row r="128" spans="1:38" ht="14.25" customHeight="1">
      <c r="A128" s="15" t="s">
        <v>18</v>
      </c>
      <c r="C128" s="1" t="str">
        <f>CONCATENATE(E109,"  -  ",E110)</f>
        <v>Aleksi Posti, KoKa  -  Thomas Lundström, MBF</v>
      </c>
      <c r="E128" s="73"/>
      <c r="F128" s="73"/>
      <c r="G128" s="73"/>
      <c r="H128" s="58">
        <v>8</v>
      </c>
      <c r="I128" s="64" t="s">
        <v>26</v>
      </c>
      <c r="J128" s="59">
        <v>11</v>
      </c>
      <c r="K128" s="65"/>
      <c r="L128" s="58">
        <v>8</v>
      </c>
      <c r="M128" s="64" t="s">
        <v>26</v>
      </c>
      <c r="N128" s="59">
        <v>11</v>
      </c>
      <c r="O128" s="65"/>
      <c r="P128" s="58">
        <v>10</v>
      </c>
      <c r="Q128" s="64" t="s">
        <v>26</v>
      </c>
      <c r="R128" s="59">
        <v>12</v>
      </c>
      <c r="S128" s="66"/>
      <c r="T128" s="58"/>
      <c r="U128" s="64" t="s">
        <v>26</v>
      </c>
      <c r="V128" s="59"/>
      <c r="W128" s="66"/>
      <c r="X128" s="58"/>
      <c r="Y128" s="64" t="s">
        <v>26</v>
      </c>
      <c r="Z128" s="59"/>
      <c r="AA128" s="65"/>
      <c r="AB128" s="65"/>
      <c r="AC128" s="67">
        <f>IF($H128-$J128&gt;0,1,0)+IF($L128-$N128&gt;0,1,0)+IF($P128-$R128&gt;0,1,0)+IF($T128-$V128&gt;0,1,0)+IF($X128-$Z128&gt;0,1,0)</f>
        <v>0</v>
      </c>
      <c r="AD128" s="68" t="s">
        <v>26</v>
      </c>
      <c r="AE128" s="69">
        <f>IF($H128-$J128&lt;0,1,0)+IF($L128-$N128&lt;0,1,0)+IF($P128-$R128&lt;0,1,0)+IF($T128-$V128&lt;0,1,0)+IF($X128-$Z128&lt;0,1,0)</f>
        <v>3</v>
      </c>
      <c r="AF128" s="70"/>
      <c r="AG128" s="71">
        <f>IF($AC128-$AE128&gt;0,1,0)</f>
        <v>0</v>
      </c>
      <c r="AH128" s="60" t="s">
        <v>26</v>
      </c>
      <c r="AI128" s="72">
        <f>IF($AC128-$AE128&lt;0,1,0)</f>
        <v>1</v>
      </c>
      <c r="AJ128" s="73"/>
      <c r="AK128" s="73"/>
      <c r="AL128" s="73"/>
    </row>
    <row r="129" spans="1:38" ht="14.25" customHeight="1">
      <c r="A129" s="15"/>
      <c r="E129" s="73"/>
      <c r="F129" s="73"/>
      <c r="G129" s="73"/>
      <c r="H129" s="75"/>
      <c r="I129" s="76"/>
      <c r="J129" s="77"/>
      <c r="K129" s="65"/>
      <c r="L129" s="75"/>
      <c r="M129" s="76"/>
      <c r="N129" s="77"/>
      <c r="O129" s="65"/>
      <c r="P129" s="75"/>
      <c r="Q129" s="76"/>
      <c r="R129" s="77"/>
      <c r="S129" s="66"/>
      <c r="T129" s="75"/>
      <c r="U129" s="76"/>
      <c r="V129" s="77"/>
      <c r="W129" s="66"/>
      <c r="X129" s="75"/>
      <c r="Y129" s="76"/>
      <c r="Z129" s="77"/>
      <c r="AA129" s="65"/>
      <c r="AB129" s="65"/>
      <c r="AC129" s="67"/>
      <c r="AD129" s="68"/>
      <c r="AE129" s="69"/>
      <c r="AF129" s="70"/>
      <c r="AG129" s="71"/>
      <c r="AH129" s="61"/>
      <c r="AI129" s="72"/>
      <c r="AJ129" s="73"/>
      <c r="AK129" s="73"/>
      <c r="AL129" s="73"/>
    </row>
    <row r="130" spans="1:38" ht="14.25" customHeight="1">
      <c r="A130" s="15" t="s">
        <v>20</v>
      </c>
      <c r="C130" s="1" t="str">
        <f>CONCATENATE(E106,"  -  ",E107)</f>
        <v>Dmitry Vyskubov, PT Espoo  -  Ilkka Saarnilehto, MBF</v>
      </c>
      <c r="E130" s="73"/>
      <c r="F130" s="73"/>
      <c r="G130" s="73"/>
      <c r="H130" s="58"/>
      <c r="I130" s="64" t="s">
        <v>26</v>
      </c>
      <c r="J130" s="59"/>
      <c r="K130" s="65"/>
      <c r="L130" s="58"/>
      <c r="M130" s="64" t="s">
        <v>26</v>
      </c>
      <c r="N130" s="59"/>
      <c r="O130" s="65"/>
      <c r="P130" s="58"/>
      <c r="Q130" s="64" t="s">
        <v>26</v>
      </c>
      <c r="R130" s="59"/>
      <c r="S130" s="66"/>
      <c r="T130" s="58"/>
      <c r="U130" s="64" t="s">
        <v>26</v>
      </c>
      <c r="V130" s="59"/>
      <c r="W130" s="66"/>
      <c r="X130" s="58"/>
      <c r="Y130" s="64" t="s">
        <v>26</v>
      </c>
      <c r="Z130" s="59"/>
      <c r="AA130" s="65"/>
      <c r="AB130" s="65"/>
      <c r="AC130" s="67">
        <f>IF($H130-$J130&gt;0,1,0)+IF($L130-$N130&gt;0,1,0)+IF($P130-$R130&gt;0,1,0)+IF($T130-$V130&gt;0,1,0)+IF($X130-$Z130&gt;0,1,0)</f>
        <v>0</v>
      </c>
      <c r="AD130" s="68" t="s">
        <v>26</v>
      </c>
      <c r="AE130" s="69">
        <f>IF($H130-$J130&lt;0,1,0)+IF($L130-$N130&lt;0,1,0)+IF($P130-$R130&lt;0,1,0)+IF($T130-$V130&lt;0,1,0)+IF($X130-$Z130&lt;0,1,0)</f>
        <v>0</v>
      </c>
      <c r="AF130" s="70"/>
      <c r="AG130" s="71">
        <f>IF($AC130-$AE130&gt;0,1,0)</f>
        <v>0</v>
      </c>
      <c r="AH130" s="60" t="s">
        <v>26</v>
      </c>
      <c r="AI130" s="72">
        <f>IF($AC130-$AE130&lt;0,1,0)</f>
        <v>0</v>
      </c>
      <c r="AJ130" s="73"/>
      <c r="AK130" s="73"/>
      <c r="AL130" s="73"/>
    </row>
    <row r="131" spans="1:38" ht="14.25" customHeight="1">
      <c r="A131" s="15" t="s">
        <v>21</v>
      </c>
      <c r="C131" s="1" t="str">
        <f>CONCATENATE(E108,"  -  ",E109)</f>
        <v>Andre Rodriguez, Por-83  -  Aleksi Posti, KoKa</v>
      </c>
      <c r="E131" s="73"/>
      <c r="F131" s="73"/>
      <c r="G131" s="73"/>
      <c r="H131" s="58">
        <v>11</v>
      </c>
      <c r="I131" s="64" t="s">
        <v>26</v>
      </c>
      <c r="J131" s="59">
        <v>3</v>
      </c>
      <c r="K131" s="65"/>
      <c r="L131" s="58">
        <v>12</v>
      </c>
      <c r="M131" s="64" t="s">
        <v>26</v>
      </c>
      <c r="N131" s="59">
        <v>10</v>
      </c>
      <c r="O131" s="65"/>
      <c r="P131" s="58">
        <v>11</v>
      </c>
      <c r="Q131" s="64" t="s">
        <v>26</v>
      </c>
      <c r="R131" s="59">
        <v>5</v>
      </c>
      <c r="S131" s="66"/>
      <c r="T131" s="58"/>
      <c r="U131" s="64" t="s">
        <v>26</v>
      </c>
      <c r="V131" s="59"/>
      <c r="W131" s="66"/>
      <c r="X131" s="58"/>
      <c r="Y131" s="64" t="s">
        <v>26</v>
      </c>
      <c r="Z131" s="59"/>
      <c r="AA131" s="65"/>
      <c r="AB131" s="65"/>
      <c r="AC131" s="67">
        <f>IF($H131-$J131&gt;0,1,0)+IF($L131-$N131&gt;0,1,0)+IF($P131-$R131&gt;0,1,0)+IF($T131-$V131&gt;0,1,0)+IF($X131-$Z131&gt;0,1,0)</f>
        <v>3</v>
      </c>
      <c r="AD131" s="68" t="s">
        <v>26</v>
      </c>
      <c r="AE131" s="69">
        <f>IF($H131-$J131&lt;0,1,0)+IF($L131-$N131&lt;0,1,0)+IF($P131-$R131&lt;0,1,0)+IF($T131-$V131&lt;0,1,0)+IF($X131-$Z131&lt;0,1,0)</f>
        <v>0</v>
      </c>
      <c r="AF131" s="70"/>
      <c r="AG131" s="71">
        <f>IF($AC131-$AE131&gt;0,1,0)</f>
        <v>1</v>
      </c>
      <c r="AH131" s="60" t="s">
        <v>26</v>
      </c>
      <c r="AI131" s="72">
        <f>IF($AC131-$AE131&lt;0,1,0)</f>
        <v>0</v>
      </c>
      <c r="AJ131" s="73"/>
      <c r="AK131" s="73"/>
      <c r="AL131" s="73"/>
    </row>
    <row r="132" spans="1:38" ht="14.25" customHeight="1">
      <c r="A132" s="15" t="s">
        <v>22</v>
      </c>
      <c r="C132" s="1" t="str">
        <f>CONCATENATE(E110,"  -  ",E111)</f>
        <v>Thomas Lundström, MBF  -  </v>
      </c>
      <c r="E132" s="73"/>
      <c r="F132" s="73"/>
      <c r="G132" s="73"/>
      <c r="H132" s="58"/>
      <c r="I132" s="64" t="s">
        <v>26</v>
      </c>
      <c r="J132" s="59"/>
      <c r="K132" s="65"/>
      <c r="L132" s="58"/>
      <c r="M132" s="64" t="s">
        <v>26</v>
      </c>
      <c r="N132" s="59"/>
      <c r="O132" s="65"/>
      <c r="P132" s="58"/>
      <c r="Q132" s="64" t="s">
        <v>26</v>
      </c>
      <c r="R132" s="59"/>
      <c r="S132" s="66"/>
      <c r="T132" s="58"/>
      <c r="U132" s="64" t="s">
        <v>26</v>
      </c>
      <c r="V132" s="59"/>
      <c r="W132" s="66"/>
      <c r="X132" s="58"/>
      <c r="Y132" s="64" t="s">
        <v>26</v>
      </c>
      <c r="Z132" s="59"/>
      <c r="AA132" s="65"/>
      <c r="AB132" s="65"/>
      <c r="AC132" s="78">
        <f>IF($H132-$J132&gt;0,1,0)+IF($L132-$N132&gt;0,1,0)+IF($P132-$R132&gt;0,1,0)+IF($T132-$V132&gt;0,1,0)+IF($X132-$Z132&gt;0,1,0)</f>
        <v>0</v>
      </c>
      <c r="AD132" s="79" t="s">
        <v>26</v>
      </c>
      <c r="AE132" s="80">
        <f>IF($H132-$J132&lt;0,1,0)+IF($L132-$N132&lt;0,1,0)+IF($P132-$R132&lt;0,1,0)+IF($T132-$V132&lt;0,1,0)+IF($X132-$Z132&lt;0,1,0)</f>
        <v>0</v>
      </c>
      <c r="AF132" s="70"/>
      <c r="AG132" s="81">
        <f>IF($AC132-$AE132&gt;0,1,0)</f>
        <v>0</v>
      </c>
      <c r="AH132" s="62" t="s">
        <v>26</v>
      </c>
      <c r="AI132" s="82">
        <f>IF($AC132-$AE132&lt;0,1,0)</f>
        <v>0</v>
      </c>
      <c r="AJ132" s="73"/>
      <c r="AK132" s="73"/>
      <c r="AL132" s="73"/>
    </row>
    <row r="133" spans="1:38" ht="14.25" customHeight="1">
      <c r="A133" s="15"/>
      <c r="E133" s="73"/>
      <c r="F133" s="73"/>
      <c r="G133" s="73"/>
      <c r="H133" s="83"/>
      <c r="I133" s="83"/>
      <c r="J133" s="83"/>
      <c r="K133" s="83"/>
      <c r="L133" s="83"/>
      <c r="M133" s="83"/>
      <c r="N133" s="83"/>
      <c r="O133" s="83"/>
      <c r="P133" s="83"/>
      <c r="Q133" s="84"/>
      <c r="R133" s="85"/>
      <c r="S133" s="85"/>
      <c r="T133" s="85"/>
      <c r="U133" s="85"/>
      <c r="V133" s="73"/>
      <c r="W133" s="73"/>
      <c r="X133" s="73"/>
      <c r="Y133" s="73"/>
      <c r="Z133" s="73"/>
      <c r="AA133" s="73"/>
      <c r="AB133" s="73"/>
      <c r="AC133" s="73"/>
      <c r="AD133" s="83"/>
      <c r="AE133" s="83"/>
      <c r="AF133" s="83"/>
      <c r="AG133" s="83"/>
      <c r="AH133" s="73"/>
      <c r="AI133" s="73"/>
      <c r="AJ133" s="73"/>
      <c r="AK133" s="73"/>
      <c r="AL133" s="73"/>
    </row>
    <row r="134" spans="5:38" ht="14.25" customHeight="1"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</row>
    <row r="145" spans="3:35" ht="20.25">
      <c r="C145" s="8" t="s">
        <v>73</v>
      </c>
      <c r="AE145" s="19" t="s">
        <v>27</v>
      </c>
      <c r="AF145" s="19"/>
      <c r="AG145" s="19"/>
      <c r="AH145" s="19"/>
      <c r="AI145" s="19"/>
    </row>
    <row r="146" spans="3:38" ht="14.25" customHeight="1">
      <c r="C146" s="10"/>
      <c r="AE146" s="1" t="s">
        <v>3</v>
      </c>
      <c r="AJ146" s="25" t="s">
        <v>4</v>
      </c>
      <c r="AK146" s="25" t="s">
        <v>5</v>
      </c>
      <c r="AL146" s="25" t="s">
        <v>6</v>
      </c>
    </row>
    <row r="147" spans="3:38" ht="14.25" customHeight="1">
      <c r="C147" s="9"/>
      <c r="AE147" s="1" t="s">
        <v>7</v>
      </c>
      <c r="AJ147" s="25" t="s">
        <v>8</v>
      </c>
      <c r="AK147" s="25" t="s">
        <v>9</v>
      </c>
      <c r="AL147" s="25" t="s">
        <v>10</v>
      </c>
    </row>
    <row r="148" spans="3:38" s="127" customFormat="1" ht="14.25" customHeight="1">
      <c r="C148" s="125" t="s">
        <v>153</v>
      </c>
      <c r="AE148" s="127" t="s">
        <v>11</v>
      </c>
      <c r="AJ148" s="128" t="s">
        <v>12</v>
      </c>
      <c r="AK148" s="128" t="s">
        <v>13</v>
      </c>
      <c r="AL148" s="128" t="s">
        <v>14</v>
      </c>
    </row>
    <row r="149" spans="3:38" ht="14.25" customHeight="1">
      <c r="C149" s="9"/>
      <c r="AE149" s="1" t="s">
        <v>15</v>
      </c>
      <c r="AJ149" s="25" t="s">
        <v>16</v>
      </c>
      <c r="AK149" s="25" t="s">
        <v>17</v>
      </c>
      <c r="AL149" s="25" t="s">
        <v>18</v>
      </c>
    </row>
    <row r="150" spans="3:38" s="127" customFormat="1" ht="14.25" customHeight="1">
      <c r="C150" s="125" t="s">
        <v>43</v>
      </c>
      <c r="AE150" s="127" t="s">
        <v>19</v>
      </c>
      <c r="AJ150" s="128" t="s">
        <v>20</v>
      </c>
      <c r="AK150" s="128" t="s">
        <v>21</v>
      </c>
      <c r="AL150" s="128" t="s">
        <v>22</v>
      </c>
    </row>
    <row r="151" ht="14.25" customHeight="1">
      <c r="C151" s="9"/>
    </row>
    <row r="152" spans="3:5" ht="14.25" customHeight="1">
      <c r="C152" s="88" t="s">
        <v>42</v>
      </c>
      <c r="D152" s="28"/>
      <c r="E152" s="28"/>
    </row>
    <row r="153" spans="3:38" ht="14.25" customHeight="1">
      <c r="C153" s="12"/>
      <c r="D153" s="13"/>
      <c r="E153" s="14"/>
      <c r="F153" s="157">
        <v>1</v>
      </c>
      <c r="G153" s="158"/>
      <c r="H153" s="158"/>
      <c r="I153" s="158"/>
      <c r="J153" s="159"/>
      <c r="K153" s="157">
        <v>2</v>
      </c>
      <c r="L153" s="160"/>
      <c r="M153" s="160"/>
      <c r="N153" s="160"/>
      <c r="O153" s="161"/>
      <c r="P153" s="157">
        <v>3</v>
      </c>
      <c r="Q153" s="160"/>
      <c r="R153" s="160"/>
      <c r="S153" s="160"/>
      <c r="T153" s="161"/>
      <c r="U153" s="157">
        <v>4</v>
      </c>
      <c r="V153" s="160"/>
      <c r="W153" s="160"/>
      <c r="X153" s="160"/>
      <c r="Y153" s="161"/>
      <c r="Z153" s="157">
        <v>5</v>
      </c>
      <c r="AA153" s="160"/>
      <c r="AB153" s="160"/>
      <c r="AC153" s="160"/>
      <c r="AD153" s="161"/>
      <c r="AE153" s="157">
        <v>6</v>
      </c>
      <c r="AF153" s="160"/>
      <c r="AG153" s="160"/>
      <c r="AH153" s="160"/>
      <c r="AI153" s="161"/>
      <c r="AJ153" s="26" t="s">
        <v>0</v>
      </c>
      <c r="AK153" s="26" t="s">
        <v>1</v>
      </c>
      <c r="AL153" s="26" t="s">
        <v>2</v>
      </c>
    </row>
    <row r="154" spans="2:38" ht="14.25" customHeight="1">
      <c r="B154" s="20">
        <v>23</v>
      </c>
      <c r="C154" s="27">
        <v>1</v>
      </c>
      <c r="D154" s="31">
        <v>8</v>
      </c>
      <c r="E154" s="14" t="str">
        <f>IF(B154=0,"",INDEX(Nimet!$A$2:$D$251,B154,4))</f>
        <v>Jouni Nousiainen, KuPTS</v>
      </c>
      <c r="F154" s="162"/>
      <c r="G154" s="163"/>
      <c r="H154" s="163"/>
      <c r="I154" s="163"/>
      <c r="J154" s="164"/>
      <c r="K154" s="165" t="str">
        <f>CONCATENATE(AC178,"-",AE178)</f>
        <v>3-1</v>
      </c>
      <c r="L154" s="166"/>
      <c r="M154" s="166"/>
      <c r="N154" s="166"/>
      <c r="O154" s="167"/>
      <c r="P154" s="165" t="str">
        <f>CONCATENATE(AC170,"-",AE170)</f>
        <v>3-0</v>
      </c>
      <c r="Q154" s="166"/>
      <c r="R154" s="166"/>
      <c r="S154" s="166"/>
      <c r="T154" s="167"/>
      <c r="U154" s="165" t="str">
        <f>CONCATENATE(AC166,"-",AE166)</f>
        <v>3-0</v>
      </c>
      <c r="V154" s="166"/>
      <c r="W154" s="166"/>
      <c r="X154" s="166"/>
      <c r="Y154" s="167"/>
      <c r="Z154" s="165" t="str">
        <f>CONCATENATE(AC162,"-",AE162)</f>
        <v>3-0</v>
      </c>
      <c r="AA154" s="166"/>
      <c r="AB154" s="166"/>
      <c r="AC154" s="166"/>
      <c r="AD154" s="167"/>
      <c r="AE154" s="165" t="str">
        <f>CONCATENATE(AC174,"-",AE174)</f>
        <v>0-0</v>
      </c>
      <c r="AF154" s="166"/>
      <c r="AG154" s="166"/>
      <c r="AH154" s="166"/>
      <c r="AI154" s="167"/>
      <c r="AJ154" s="26" t="str">
        <f>CONCATENATE(AG162+AG166+AG170+AG174+AG178,"-",AI162+AI166+AI170+AI174+AI178)</f>
        <v>4-0</v>
      </c>
      <c r="AK154" s="26" t="str">
        <f>CONCATENATE(AC162+AC166+AC170+AC174+AC178,"-",AE162+AE166+AE170+AE174+AE178)</f>
        <v>12-1</v>
      </c>
      <c r="AL154" s="63">
        <v>1</v>
      </c>
    </row>
    <row r="155" spans="2:38" ht="14.25" customHeight="1">
      <c r="B155" s="20">
        <v>55</v>
      </c>
      <c r="C155" s="27">
        <v>2</v>
      </c>
      <c r="D155" s="31">
        <v>10</v>
      </c>
      <c r="E155" s="14" t="str">
        <f>IF(B155=0,"",INDEX(Nimet!$A$2:$D$251,B155,4))</f>
        <v>Junjie Wu, MBF</v>
      </c>
      <c r="F155" s="165" t="str">
        <f>CONCATENATE(AE178,"-",AC178)</f>
        <v>1-3</v>
      </c>
      <c r="G155" s="166"/>
      <c r="H155" s="166"/>
      <c r="I155" s="166"/>
      <c r="J155" s="167"/>
      <c r="K155" s="162"/>
      <c r="L155" s="163"/>
      <c r="M155" s="163"/>
      <c r="N155" s="163"/>
      <c r="O155" s="164"/>
      <c r="P155" s="165" t="str">
        <f>CONCATENATE(AC175,"-",AE175)</f>
        <v>3-0</v>
      </c>
      <c r="Q155" s="166"/>
      <c r="R155" s="166"/>
      <c r="S155" s="166"/>
      <c r="T155" s="167"/>
      <c r="U155" s="165" t="str">
        <f>CONCATENATE(AC163,"-",AE163)</f>
        <v>3-0</v>
      </c>
      <c r="V155" s="166"/>
      <c r="W155" s="166"/>
      <c r="X155" s="166"/>
      <c r="Y155" s="167"/>
      <c r="Z155" s="165" t="str">
        <f>CONCATENATE(AC171,"-",AE171)</f>
        <v>3-0</v>
      </c>
      <c r="AA155" s="166"/>
      <c r="AB155" s="166"/>
      <c r="AC155" s="166"/>
      <c r="AD155" s="167"/>
      <c r="AE155" s="165" t="str">
        <f>CONCATENATE(AC167,"-",AE167)</f>
        <v>0-0</v>
      </c>
      <c r="AF155" s="158"/>
      <c r="AG155" s="158"/>
      <c r="AH155" s="158"/>
      <c r="AI155" s="159"/>
      <c r="AJ155" s="11" t="str">
        <f>CONCATENATE(AG163+AG167+AG171+AG175+AI178,"-",AI163+AI167+AI171+AI175+AG178)</f>
        <v>3-1</v>
      </c>
      <c r="AK155" s="26" t="str">
        <f>CONCATENATE(AC163+AC167+AC171+AC175+AE178,"-",AE163+AE167+AE171+AE175+AC178)</f>
        <v>10-3</v>
      </c>
      <c r="AL155" s="63">
        <v>2</v>
      </c>
    </row>
    <row r="156" spans="2:38" ht="14.25" customHeight="1">
      <c r="B156" s="20">
        <v>30</v>
      </c>
      <c r="C156" s="27">
        <v>3</v>
      </c>
      <c r="D156" s="31">
        <v>27</v>
      </c>
      <c r="E156" s="14" t="str">
        <f>IF(B156=0,"",INDEX(Nimet!$A$2:$D$251,B156,4))</f>
        <v>Siyan Zhuang, PT Espoo</v>
      </c>
      <c r="F156" s="165" t="str">
        <f>CONCATENATE(AE170,"-",AC170)</f>
        <v>0-3</v>
      </c>
      <c r="G156" s="166"/>
      <c r="H156" s="166"/>
      <c r="I156" s="166"/>
      <c r="J156" s="167"/>
      <c r="K156" s="165" t="str">
        <f>CONCATENATE(AE175,"-",AC175)</f>
        <v>0-3</v>
      </c>
      <c r="L156" s="166"/>
      <c r="M156" s="166"/>
      <c r="N156" s="166"/>
      <c r="O156" s="167"/>
      <c r="P156" s="162"/>
      <c r="Q156" s="163"/>
      <c r="R156" s="163"/>
      <c r="S156" s="163"/>
      <c r="T156" s="164"/>
      <c r="U156" s="165" t="str">
        <f>CONCATENATE(AC179,"-",AE179)</f>
        <v>3-1</v>
      </c>
      <c r="V156" s="166"/>
      <c r="W156" s="166"/>
      <c r="X156" s="166"/>
      <c r="Y156" s="167"/>
      <c r="Z156" s="165" t="str">
        <f>CONCATENATE(AC168,"-",AE168)</f>
        <v>3-1</v>
      </c>
      <c r="AA156" s="166"/>
      <c r="AB156" s="166"/>
      <c r="AC156" s="166"/>
      <c r="AD156" s="167"/>
      <c r="AE156" s="165" t="str">
        <f>CONCATENATE(AC164,"-",AE164)</f>
        <v>0-0</v>
      </c>
      <c r="AF156" s="166"/>
      <c r="AG156" s="166"/>
      <c r="AH156" s="166"/>
      <c r="AI156" s="167"/>
      <c r="AJ156" s="26" t="str">
        <f>CONCATENATE(AG164+AG168+AI170+AI175+AG179,"-",AI164+AI168+AG170+AG175+AI179)</f>
        <v>2-2</v>
      </c>
      <c r="AK156" s="26" t="str">
        <f>CONCATENATE(AC164+AC168+AE170+AE175+AC179,"-",AE164+AE168+AC170+AC175+AE179)</f>
        <v>6-8</v>
      </c>
      <c r="AL156" s="63">
        <v>3</v>
      </c>
    </row>
    <row r="157" spans="2:38" ht="14.25" customHeight="1">
      <c r="B157" s="20">
        <v>7</v>
      </c>
      <c r="C157" s="27">
        <v>4</v>
      </c>
      <c r="D157" s="31"/>
      <c r="E157" s="14" t="str">
        <f>IF(B157=0,"",INDEX(Nimet!$A$2:$D$251,B157,4))</f>
        <v>Lauri Kujala, KoKa</v>
      </c>
      <c r="F157" s="165" t="str">
        <f>CONCATENATE(AE166,"-",AC166)</f>
        <v>0-3</v>
      </c>
      <c r="G157" s="166"/>
      <c r="H157" s="166"/>
      <c r="I157" s="166"/>
      <c r="J157" s="167"/>
      <c r="K157" s="165" t="str">
        <f>CONCATENATE(AE163,"-",AC163)</f>
        <v>0-3</v>
      </c>
      <c r="L157" s="166"/>
      <c r="M157" s="166"/>
      <c r="N157" s="166"/>
      <c r="O157" s="167"/>
      <c r="P157" s="165" t="str">
        <f>CONCATENATE(AE179,"-",AC179)</f>
        <v>1-3</v>
      </c>
      <c r="Q157" s="166"/>
      <c r="R157" s="166"/>
      <c r="S157" s="166"/>
      <c r="T157" s="167"/>
      <c r="U157" s="162"/>
      <c r="V157" s="163"/>
      <c r="W157" s="163"/>
      <c r="X157" s="163"/>
      <c r="Y157" s="164"/>
      <c r="Z157" s="165" t="str">
        <f>CONCATENATE(AC176,"-",AE176)</f>
        <v>3-0</v>
      </c>
      <c r="AA157" s="166"/>
      <c r="AB157" s="166"/>
      <c r="AC157" s="166"/>
      <c r="AD157" s="167"/>
      <c r="AE157" s="165" t="str">
        <f>CONCATENATE(AC172,"-",AE172)</f>
        <v>0-0</v>
      </c>
      <c r="AF157" s="166"/>
      <c r="AG157" s="166"/>
      <c r="AH157" s="166"/>
      <c r="AI157" s="167"/>
      <c r="AJ157" s="26" t="str">
        <f>CONCATENATE(AI163+AI166+AG172+AG176+AI179,"-",AG163+AG166+AI172+AI176+AG179)</f>
        <v>1-3</v>
      </c>
      <c r="AK157" s="26" t="str">
        <f>CONCATENATE(AE163+AE166+AC172+AC176+AE179,"-",AC163+AC166+AE172+AE176+AC179)</f>
        <v>4-9</v>
      </c>
      <c r="AL157" s="63">
        <v>4</v>
      </c>
    </row>
    <row r="158" spans="2:38" ht="14.25" customHeight="1">
      <c r="B158" s="20">
        <v>56</v>
      </c>
      <c r="C158" s="27">
        <v>5</v>
      </c>
      <c r="D158" s="31"/>
      <c r="E158" s="14" t="str">
        <f>IF(B158=0,"",INDEX(Nimet!$A$2:$D$251,B158,4))</f>
        <v>Aleksi O´Connor, MBF</v>
      </c>
      <c r="F158" s="165" t="str">
        <f>CONCATENATE(AE162,"-",AC162)</f>
        <v>0-3</v>
      </c>
      <c r="G158" s="166"/>
      <c r="H158" s="166"/>
      <c r="I158" s="166"/>
      <c r="J158" s="167"/>
      <c r="K158" s="165" t="str">
        <f>CONCATENATE(AE171,"-",AC171)</f>
        <v>0-3</v>
      </c>
      <c r="L158" s="166"/>
      <c r="M158" s="166"/>
      <c r="N158" s="166"/>
      <c r="O158" s="167"/>
      <c r="P158" s="165" t="str">
        <f>CONCATENATE(AE168,"-",AC168)</f>
        <v>1-3</v>
      </c>
      <c r="Q158" s="166"/>
      <c r="R158" s="166"/>
      <c r="S158" s="166"/>
      <c r="T158" s="167"/>
      <c r="U158" s="165" t="str">
        <f>CONCATENATE(AE176,"-",AC176)</f>
        <v>0-3</v>
      </c>
      <c r="V158" s="166"/>
      <c r="W158" s="166"/>
      <c r="X158" s="166"/>
      <c r="Y158" s="167"/>
      <c r="Z158" s="162"/>
      <c r="AA158" s="163"/>
      <c r="AB158" s="163"/>
      <c r="AC158" s="163"/>
      <c r="AD158" s="164"/>
      <c r="AE158" s="165" t="str">
        <f>CONCATENATE(AC180,"-",AE180)</f>
        <v>0-0</v>
      </c>
      <c r="AF158" s="166"/>
      <c r="AG158" s="166"/>
      <c r="AH158" s="166"/>
      <c r="AI158" s="167"/>
      <c r="AJ158" s="26" t="str">
        <f>CONCATENATE(AI162+AI168+AI171+AI176+AG180,"-",AG162+AG168+AG171+AG176+AI180)</f>
        <v>0-4</v>
      </c>
      <c r="AK158" s="26" t="str">
        <f>CONCATENATE(AE162+AE168+AE171+AE176+AC180,"-",AC162+AC168+AC171+AC176+AE180)</f>
        <v>1-12</v>
      </c>
      <c r="AL158" s="63">
        <v>5</v>
      </c>
    </row>
    <row r="159" spans="2:38" ht="14.25" customHeight="1">
      <c r="B159" s="20"/>
      <c r="C159" s="27">
        <v>6</v>
      </c>
      <c r="D159" s="31"/>
      <c r="E159" s="14">
        <f>IF(B159=0,"",INDEX(Nimet!$A$2:$D$251,B159,4))</f>
      </c>
      <c r="F159" s="165" t="str">
        <f>CONCATENATE(AE174,"-",AC174)</f>
        <v>0-0</v>
      </c>
      <c r="G159" s="166"/>
      <c r="H159" s="166"/>
      <c r="I159" s="166"/>
      <c r="J159" s="167"/>
      <c r="K159" s="165" t="str">
        <f>CONCATENATE(AE167,"-",AC167)</f>
        <v>0-0</v>
      </c>
      <c r="L159" s="166"/>
      <c r="M159" s="166"/>
      <c r="N159" s="166"/>
      <c r="O159" s="167"/>
      <c r="P159" s="165" t="str">
        <f>CONCATENATE(AE164,"-",AC164)</f>
        <v>0-0</v>
      </c>
      <c r="Q159" s="166"/>
      <c r="R159" s="166"/>
      <c r="S159" s="166"/>
      <c r="T159" s="167"/>
      <c r="U159" s="165" t="str">
        <f>CONCATENATE(AE172,"-",AC172)</f>
        <v>0-0</v>
      </c>
      <c r="V159" s="166"/>
      <c r="W159" s="166"/>
      <c r="X159" s="166"/>
      <c r="Y159" s="167"/>
      <c r="Z159" s="165" t="str">
        <f>CONCATENATE(AE180,"-",AC180)</f>
        <v>0-0</v>
      </c>
      <c r="AA159" s="166"/>
      <c r="AB159" s="166"/>
      <c r="AC159" s="166"/>
      <c r="AD159" s="167"/>
      <c r="AE159" s="162"/>
      <c r="AF159" s="163"/>
      <c r="AG159" s="163"/>
      <c r="AH159" s="163"/>
      <c r="AI159" s="164"/>
      <c r="AJ159" s="26" t="str">
        <f>CONCATENATE(AI164+AI167+AI172+AI174+AI180,"-",AG164+AG167+AG172+AG174+AG180)</f>
        <v>0-0</v>
      </c>
      <c r="AK159" s="26" t="str">
        <f>CONCATENATE(AE164+AE167+AE172+AE174+AE180,"-",AC164+AC167+AC172+AC174+AC180)</f>
        <v>0-0</v>
      </c>
      <c r="AL159" s="63"/>
    </row>
    <row r="160" spans="2:38" ht="14.25" customHeight="1">
      <c r="B160" s="16"/>
      <c r="C160" s="3"/>
      <c r="D160" s="3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84"/>
      <c r="AK160" s="90"/>
      <c r="AL160" s="90"/>
    </row>
    <row r="161" spans="3:38" ht="14.25" customHeight="1">
      <c r="C161" s="19" t="s">
        <v>27</v>
      </c>
      <c r="E161" s="73"/>
      <c r="F161" s="73"/>
      <c r="G161" s="73"/>
      <c r="H161" s="91"/>
      <c r="I161" s="92">
        <v>1</v>
      </c>
      <c r="J161" s="93"/>
      <c r="K161" s="94"/>
      <c r="L161" s="95"/>
      <c r="M161" s="96">
        <v>2</v>
      </c>
      <c r="N161" s="97"/>
      <c r="O161" s="94"/>
      <c r="P161" s="95"/>
      <c r="Q161" s="96">
        <v>3</v>
      </c>
      <c r="R161" s="98"/>
      <c r="S161" s="73"/>
      <c r="T161" s="99"/>
      <c r="U161" s="100">
        <v>4</v>
      </c>
      <c r="V161" s="98"/>
      <c r="W161" s="73"/>
      <c r="X161" s="99"/>
      <c r="Y161" s="100">
        <v>5</v>
      </c>
      <c r="Z161" s="98"/>
      <c r="AA161" s="89"/>
      <c r="AB161" s="89"/>
      <c r="AC161" s="99"/>
      <c r="AD161" s="101" t="s">
        <v>33</v>
      </c>
      <c r="AE161" s="98"/>
      <c r="AF161" s="94"/>
      <c r="AG161" s="95"/>
      <c r="AH161" s="102" t="s">
        <v>34</v>
      </c>
      <c r="AI161" s="103"/>
      <c r="AJ161" s="73"/>
      <c r="AK161" s="73"/>
      <c r="AL161" s="104"/>
    </row>
    <row r="162" spans="1:38" ht="14.25" customHeight="1">
      <c r="A162" s="15" t="s">
        <v>4</v>
      </c>
      <c r="C162" s="1" t="str">
        <f>CONCATENATE(E154,"  -  ",E158)</f>
        <v>Jouni Nousiainen, KuPTS  -  Aleksi O´Connor, MBF</v>
      </c>
      <c r="E162" s="73"/>
      <c r="F162" s="73"/>
      <c r="G162" s="73"/>
      <c r="H162" s="86">
        <v>11</v>
      </c>
      <c r="I162" s="74" t="s">
        <v>26</v>
      </c>
      <c r="J162" s="87">
        <v>3</v>
      </c>
      <c r="K162" s="65"/>
      <c r="L162" s="58">
        <v>11</v>
      </c>
      <c r="M162" s="64" t="s">
        <v>26</v>
      </c>
      <c r="N162" s="59">
        <v>1</v>
      </c>
      <c r="O162" s="65"/>
      <c r="P162" s="58">
        <v>11</v>
      </c>
      <c r="Q162" s="64" t="s">
        <v>26</v>
      </c>
      <c r="R162" s="59">
        <v>3</v>
      </c>
      <c r="S162" s="66"/>
      <c r="T162" s="58"/>
      <c r="U162" s="64" t="s">
        <v>26</v>
      </c>
      <c r="V162" s="59"/>
      <c r="W162" s="66"/>
      <c r="X162" s="58"/>
      <c r="Y162" s="64" t="s">
        <v>26</v>
      </c>
      <c r="Z162" s="59"/>
      <c r="AA162" s="65"/>
      <c r="AB162" s="65"/>
      <c r="AC162" s="67">
        <f>IF($H162-$J162&gt;0,1,0)+IF($L162-$N162&gt;0,1,0)+IF($P162-$R162&gt;0,1,0)+IF($T162-$V162&gt;0,1,0)+IF($X162-$Z162&gt;0,1,0)</f>
        <v>3</v>
      </c>
      <c r="AD162" s="68" t="s">
        <v>26</v>
      </c>
      <c r="AE162" s="69">
        <f>IF($H162-$J162&lt;0,1,0)+IF($L162-$N162&lt;0,1,0)+IF($P162-$R162&lt;0,1,0)+IF($T162-$V162&lt;0,1,0)+IF($X162-$Z162&lt;0,1,0)</f>
        <v>0</v>
      </c>
      <c r="AF162" s="70"/>
      <c r="AG162" s="71">
        <f>IF($AC162-$AE162&gt;0,1,0)</f>
        <v>1</v>
      </c>
      <c r="AH162" s="60" t="s">
        <v>26</v>
      </c>
      <c r="AI162" s="72">
        <f>IF($AC162-$AE162&lt;0,1,0)</f>
        <v>0</v>
      </c>
      <c r="AJ162" s="73"/>
      <c r="AK162" s="73"/>
      <c r="AL162" s="73"/>
    </row>
    <row r="163" spans="1:38" ht="14.25" customHeight="1">
      <c r="A163" s="15" t="s">
        <v>5</v>
      </c>
      <c r="C163" s="1" t="str">
        <f>CONCATENATE(E155,"  -  ",E157)</f>
        <v>Junjie Wu, MBF  -  Lauri Kujala, KoKa</v>
      </c>
      <c r="E163" s="73"/>
      <c r="F163" s="73"/>
      <c r="G163" s="73"/>
      <c r="H163" s="86">
        <v>11</v>
      </c>
      <c r="I163" s="74" t="s">
        <v>26</v>
      </c>
      <c r="J163" s="87">
        <v>3</v>
      </c>
      <c r="K163" s="65"/>
      <c r="L163" s="58">
        <v>11</v>
      </c>
      <c r="M163" s="64" t="s">
        <v>26</v>
      </c>
      <c r="N163" s="59">
        <v>4</v>
      </c>
      <c r="O163" s="65"/>
      <c r="P163" s="58">
        <v>11</v>
      </c>
      <c r="Q163" s="64" t="s">
        <v>26</v>
      </c>
      <c r="R163" s="59">
        <v>7</v>
      </c>
      <c r="S163" s="66"/>
      <c r="T163" s="58"/>
      <c r="U163" s="64" t="s">
        <v>26</v>
      </c>
      <c r="V163" s="59"/>
      <c r="W163" s="66"/>
      <c r="X163" s="58"/>
      <c r="Y163" s="64" t="s">
        <v>26</v>
      </c>
      <c r="Z163" s="59"/>
      <c r="AA163" s="65"/>
      <c r="AB163" s="65"/>
      <c r="AC163" s="67">
        <f>IF($H163-$J163&gt;0,1,0)+IF($L163-$N163&gt;0,1,0)+IF($P163-$R163&gt;0,1,0)+IF($T163-$V163&gt;0,1,0)+IF($X163-$Z163&gt;0,1,0)</f>
        <v>3</v>
      </c>
      <c r="AD163" s="68" t="s">
        <v>26</v>
      </c>
      <c r="AE163" s="69">
        <f>IF($H163-$J163&lt;0,1,0)+IF($L163-$N163&lt;0,1,0)+IF($P163-$R163&lt;0,1,0)+IF($T163-$V163&lt;0,1,0)+IF($X163-$Z163&lt;0,1,0)</f>
        <v>0</v>
      </c>
      <c r="AF163" s="70"/>
      <c r="AG163" s="71">
        <f>IF($AC163-$AE163&gt;0,1,0)</f>
        <v>1</v>
      </c>
      <c r="AH163" s="60" t="s">
        <v>26</v>
      </c>
      <c r="AI163" s="72">
        <f>IF($AC163-$AE163&lt;0,1,0)</f>
        <v>0</v>
      </c>
      <c r="AJ163" s="73"/>
      <c r="AK163" s="73"/>
      <c r="AL163" s="73"/>
    </row>
    <row r="164" spans="1:38" ht="14.25" customHeight="1">
      <c r="A164" s="15" t="s">
        <v>6</v>
      </c>
      <c r="C164" s="1" t="str">
        <f>CONCATENATE(E156,"  -  ",E159)</f>
        <v>Siyan Zhuang, PT Espoo  -  </v>
      </c>
      <c r="E164" s="73"/>
      <c r="F164" s="73"/>
      <c r="G164" s="73"/>
      <c r="H164" s="86"/>
      <c r="I164" s="74" t="s">
        <v>26</v>
      </c>
      <c r="J164" s="87"/>
      <c r="K164" s="65"/>
      <c r="L164" s="58"/>
      <c r="M164" s="64" t="s">
        <v>26</v>
      </c>
      <c r="N164" s="59"/>
      <c r="O164" s="65"/>
      <c r="P164" s="58"/>
      <c r="Q164" s="64" t="s">
        <v>26</v>
      </c>
      <c r="R164" s="59"/>
      <c r="S164" s="66"/>
      <c r="T164" s="58"/>
      <c r="U164" s="64" t="s">
        <v>26</v>
      </c>
      <c r="V164" s="59"/>
      <c r="W164" s="66"/>
      <c r="X164" s="58"/>
      <c r="Y164" s="64" t="s">
        <v>26</v>
      </c>
      <c r="Z164" s="59"/>
      <c r="AA164" s="65"/>
      <c r="AB164" s="65"/>
      <c r="AC164" s="67">
        <f>IF($H164-$J164&gt;0,1,0)+IF($L164-$N164&gt;0,1,0)+IF($P164-$R164&gt;0,1,0)+IF($T164-$V164&gt;0,1,0)+IF($X164-$Z164&gt;0,1,0)</f>
        <v>0</v>
      </c>
      <c r="AD164" s="68" t="s">
        <v>26</v>
      </c>
      <c r="AE164" s="69">
        <f>IF($H164-$J164&lt;0,1,0)+IF($L164-$N164&lt;0,1,0)+IF($P164-$R164&lt;0,1,0)+IF($T164-$V164&lt;0,1,0)+IF($X164-$Z164&lt;0,1,0)</f>
        <v>0</v>
      </c>
      <c r="AF164" s="70"/>
      <c r="AG164" s="71">
        <f>IF($AC164-$AE164&gt;0,1,0)</f>
        <v>0</v>
      </c>
      <c r="AH164" s="60" t="s">
        <v>26</v>
      </c>
      <c r="AI164" s="72">
        <f>IF($AC164-$AE164&lt;0,1,0)</f>
        <v>0</v>
      </c>
      <c r="AJ164" s="73"/>
      <c r="AK164" s="73"/>
      <c r="AL164" s="73"/>
    </row>
    <row r="165" spans="1:38" ht="14.25" customHeight="1">
      <c r="A165" s="15"/>
      <c r="E165" s="73"/>
      <c r="F165" s="73"/>
      <c r="G165" s="73"/>
      <c r="H165" s="75"/>
      <c r="I165" s="76"/>
      <c r="J165" s="77"/>
      <c r="K165" s="65"/>
      <c r="L165" s="75"/>
      <c r="M165" s="76"/>
      <c r="N165" s="77"/>
      <c r="O165" s="65"/>
      <c r="P165" s="75"/>
      <c r="Q165" s="76"/>
      <c r="R165" s="77"/>
      <c r="S165" s="66"/>
      <c r="T165" s="75"/>
      <c r="U165" s="76"/>
      <c r="V165" s="77"/>
      <c r="W165" s="66"/>
      <c r="X165" s="75"/>
      <c r="Y165" s="76"/>
      <c r="Z165" s="77"/>
      <c r="AA165" s="65"/>
      <c r="AB165" s="65"/>
      <c r="AC165" s="67"/>
      <c r="AD165" s="68"/>
      <c r="AE165" s="69"/>
      <c r="AF165" s="70"/>
      <c r="AG165" s="71"/>
      <c r="AH165" s="61"/>
      <c r="AI165" s="72"/>
      <c r="AJ165" s="73"/>
      <c r="AK165" s="73"/>
      <c r="AL165" s="73"/>
    </row>
    <row r="166" spans="1:38" ht="14.25" customHeight="1">
      <c r="A166" s="15" t="s">
        <v>8</v>
      </c>
      <c r="C166" s="1" t="str">
        <f>CONCATENATE(E154,"  -  ",E157)</f>
        <v>Jouni Nousiainen, KuPTS  -  Lauri Kujala, KoKa</v>
      </c>
      <c r="E166" s="73"/>
      <c r="F166" s="73"/>
      <c r="G166" s="73"/>
      <c r="H166" s="58">
        <v>11</v>
      </c>
      <c r="I166" s="64" t="s">
        <v>26</v>
      </c>
      <c r="J166" s="59">
        <v>4</v>
      </c>
      <c r="K166" s="65"/>
      <c r="L166" s="58">
        <v>11</v>
      </c>
      <c r="M166" s="64" t="s">
        <v>26</v>
      </c>
      <c r="N166" s="59">
        <v>5</v>
      </c>
      <c r="O166" s="65"/>
      <c r="P166" s="58">
        <v>11</v>
      </c>
      <c r="Q166" s="64" t="s">
        <v>26</v>
      </c>
      <c r="R166" s="59">
        <v>6</v>
      </c>
      <c r="S166" s="66"/>
      <c r="T166" s="58"/>
      <c r="U166" s="64" t="s">
        <v>26</v>
      </c>
      <c r="V166" s="59"/>
      <c r="W166" s="66"/>
      <c r="X166" s="58"/>
      <c r="Y166" s="64" t="s">
        <v>26</v>
      </c>
      <c r="Z166" s="59"/>
      <c r="AA166" s="65"/>
      <c r="AB166" s="65"/>
      <c r="AC166" s="67">
        <f>IF($H166-$J166&gt;0,1,0)+IF($L166-$N166&gt;0,1,0)+IF($P166-$R166&gt;0,1,0)+IF($T166-$V166&gt;0,1,0)+IF($X166-$Z166&gt;0,1,0)</f>
        <v>3</v>
      </c>
      <c r="AD166" s="68" t="s">
        <v>26</v>
      </c>
      <c r="AE166" s="69">
        <f>IF($H166-$J166&lt;0,1,0)+IF($L166-$N166&lt;0,1,0)+IF($P166-$R166&lt;0,1,0)+IF($T166-$V166&lt;0,1,0)+IF($X166-$Z166&lt;0,1,0)</f>
        <v>0</v>
      </c>
      <c r="AF166" s="70"/>
      <c r="AG166" s="71">
        <f>IF($AC166-$AE166&gt;0,1,0)</f>
        <v>1</v>
      </c>
      <c r="AH166" s="60" t="s">
        <v>26</v>
      </c>
      <c r="AI166" s="72">
        <f>IF($AC166-$AE166&lt;0,1,0)</f>
        <v>0</v>
      </c>
      <c r="AJ166" s="73"/>
      <c r="AK166" s="73"/>
      <c r="AL166" s="73"/>
    </row>
    <row r="167" spans="1:38" ht="14.25" customHeight="1">
      <c r="A167" s="15" t="s">
        <v>9</v>
      </c>
      <c r="C167" s="1" t="str">
        <f>CONCATENATE(E155,"  -  ",E159)</f>
        <v>Junjie Wu, MBF  -  </v>
      </c>
      <c r="E167" s="73"/>
      <c r="F167" s="73"/>
      <c r="G167" s="73"/>
      <c r="H167" s="58"/>
      <c r="I167" s="64" t="s">
        <v>26</v>
      </c>
      <c r="J167" s="59"/>
      <c r="K167" s="65"/>
      <c r="L167" s="58"/>
      <c r="M167" s="64" t="s">
        <v>26</v>
      </c>
      <c r="N167" s="59"/>
      <c r="O167" s="65"/>
      <c r="P167" s="58"/>
      <c r="Q167" s="64" t="s">
        <v>26</v>
      </c>
      <c r="R167" s="59"/>
      <c r="S167" s="66"/>
      <c r="T167" s="58"/>
      <c r="U167" s="64" t="s">
        <v>26</v>
      </c>
      <c r="V167" s="59"/>
      <c r="W167" s="66"/>
      <c r="X167" s="58"/>
      <c r="Y167" s="64" t="s">
        <v>26</v>
      </c>
      <c r="Z167" s="59"/>
      <c r="AA167" s="65"/>
      <c r="AB167" s="65"/>
      <c r="AC167" s="67">
        <f>IF($H167-$J167&gt;0,1,0)+IF($L167-$N167&gt;0,1,0)+IF($P167-$R167&gt;0,1,0)+IF($T167-$V167&gt;0,1,0)+IF($X167-$Z167&gt;0,1,0)</f>
        <v>0</v>
      </c>
      <c r="AD167" s="68" t="s">
        <v>26</v>
      </c>
      <c r="AE167" s="69">
        <f>IF($H167-$J167&lt;0,1,0)+IF($L167-$N167&lt;0,1,0)+IF($P167-$R167&lt;0,1,0)+IF($T167-$V167&lt;0,1,0)+IF($X167-$Z167&lt;0,1,0)</f>
        <v>0</v>
      </c>
      <c r="AF167" s="70"/>
      <c r="AG167" s="71">
        <f>IF($AC167-$AE167&gt;0,1,0)</f>
        <v>0</v>
      </c>
      <c r="AH167" s="60" t="s">
        <v>26</v>
      </c>
      <c r="AI167" s="72">
        <f>IF($AC167-$AE167&lt;0,1,0)</f>
        <v>0</v>
      </c>
      <c r="AJ167" s="73"/>
      <c r="AK167" s="73"/>
      <c r="AL167" s="73"/>
    </row>
    <row r="168" spans="1:38" ht="14.25" customHeight="1">
      <c r="A168" s="15" t="s">
        <v>10</v>
      </c>
      <c r="C168" s="1" t="str">
        <f>CONCATENATE(E156,"  -  ",E158)</f>
        <v>Siyan Zhuang, PT Espoo  -  Aleksi O´Connor, MBF</v>
      </c>
      <c r="E168" s="73"/>
      <c r="F168" s="73"/>
      <c r="G168" s="73"/>
      <c r="H168" s="58">
        <v>11</v>
      </c>
      <c r="I168" s="64" t="s">
        <v>26</v>
      </c>
      <c r="J168" s="59">
        <v>8</v>
      </c>
      <c r="K168" s="65"/>
      <c r="L168" s="58">
        <v>13</v>
      </c>
      <c r="M168" s="64" t="s">
        <v>26</v>
      </c>
      <c r="N168" s="59">
        <v>11</v>
      </c>
      <c r="O168" s="65"/>
      <c r="P168" s="58">
        <v>7</v>
      </c>
      <c r="Q168" s="64" t="s">
        <v>26</v>
      </c>
      <c r="R168" s="59">
        <v>11</v>
      </c>
      <c r="S168" s="66"/>
      <c r="T168" s="58">
        <v>18</v>
      </c>
      <c r="U168" s="64" t="s">
        <v>26</v>
      </c>
      <c r="V168" s="59">
        <v>16</v>
      </c>
      <c r="W168" s="66"/>
      <c r="X168" s="58"/>
      <c r="Y168" s="64" t="s">
        <v>26</v>
      </c>
      <c r="Z168" s="59"/>
      <c r="AA168" s="65"/>
      <c r="AB168" s="65"/>
      <c r="AC168" s="67">
        <f>IF($H168-$J168&gt;0,1,0)+IF($L168-$N168&gt;0,1,0)+IF($P168-$R168&gt;0,1,0)+IF($T168-$V168&gt;0,1,0)+IF($X168-$Z168&gt;0,1,0)</f>
        <v>3</v>
      </c>
      <c r="AD168" s="68" t="s">
        <v>26</v>
      </c>
      <c r="AE168" s="69">
        <f>IF($H168-$J168&lt;0,1,0)+IF($L168-$N168&lt;0,1,0)+IF($P168-$R168&lt;0,1,0)+IF($T168-$V168&lt;0,1,0)+IF($X168-$Z168&lt;0,1,0)</f>
        <v>1</v>
      </c>
      <c r="AF168" s="70"/>
      <c r="AG168" s="71">
        <f>IF($AC168-$AE168&gt;0,1,0)</f>
        <v>1</v>
      </c>
      <c r="AH168" s="60" t="s">
        <v>26</v>
      </c>
      <c r="AI168" s="72">
        <f>IF($AC168-$AE168&lt;0,1,0)</f>
        <v>0</v>
      </c>
      <c r="AJ168" s="73"/>
      <c r="AK168" s="73"/>
      <c r="AL168" s="73"/>
    </row>
    <row r="169" spans="1:38" ht="14.25" customHeight="1">
      <c r="A169" s="15"/>
      <c r="E169" s="73"/>
      <c r="F169" s="73"/>
      <c r="G169" s="73"/>
      <c r="H169" s="75"/>
      <c r="I169" s="76"/>
      <c r="J169" s="77"/>
      <c r="K169" s="65"/>
      <c r="L169" s="75"/>
      <c r="M169" s="76"/>
      <c r="N169" s="77"/>
      <c r="O169" s="65"/>
      <c r="P169" s="75"/>
      <c r="Q169" s="76"/>
      <c r="R169" s="77"/>
      <c r="S169" s="66"/>
      <c r="T169" s="75"/>
      <c r="U169" s="76"/>
      <c r="V169" s="77"/>
      <c r="W169" s="66"/>
      <c r="X169" s="75"/>
      <c r="Y169" s="76"/>
      <c r="Z169" s="77"/>
      <c r="AA169" s="65"/>
      <c r="AB169" s="65"/>
      <c r="AC169" s="67"/>
      <c r="AD169" s="68"/>
      <c r="AE169" s="69"/>
      <c r="AF169" s="70"/>
      <c r="AG169" s="71"/>
      <c r="AH169" s="61"/>
      <c r="AI169" s="72"/>
      <c r="AJ169" s="73"/>
      <c r="AK169" s="73"/>
      <c r="AL169" s="73"/>
    </row>
    <row r="170" spans="1:38" ht="14.25" customHeight="1">
      <c r="A170" s="15" t="s">
        <v>12</v>
      </c>
      <c r="C170" s="1" t="str">
        <f>CONCATENATE(E154,"  -  ",E156)</f>
        <v>Jouni Nousiainen, KuPTS  -  Siyan Zhuang, PT Espoo</v>
      </c>
      <c r="E170" s="73"/>
      <c r="F170" s="73"/>
      <c r="G170" s="73"/>
      <c r="H170" s="58">
        <v>11</v>
      </c>
      <c r="I170" s="64" t="s">
        <v>26</v>
      </c>
      <c r="J170" s="59">
        <v>2</v>
      </c>
      <c r="K170" s="65"/>
      <c r="L170" s="58">
        <v>11</v>
      </c>
      <c r="M170" s="64" t="s">
        <v>26</v>
      </c>
      <c r="N170" s="59">
        <v>6</v>
      </c>
      <c r="O170" s="65"/>
      <c r="P170" s="58">
        <v>11</v>
      </c>
      <c r="Q170" s="64" t="s">
        <v>26</v>
      </c>
      <c r="R170" s="59">
        <v>5</v>
      </c>
      <c r="S170" s="66"/>
      <c r="T170" s="58"/>
      <c r="U170" s="64" t="s">
        <v>26</v>
      </c>
      <c r="V170" s="59"/>
      <c r="W170" s="66"/>
      <c r="X170" s="58"/>
      <c r="Y170" s="64" t="s">
        <v>26</v>
      </c>
      <c r="Z170" s="59"/>
      <c r="AA170" s="65"/>
      <c r="AB170" s="65"/>
      <c r="AC170" s="67">
        <f>IF($H170-$J170&gt;0,1,0)+IF($L170-$N170&gt;0,1,0)+IF($P170-$R170&gt;0,1,0)+IF($T170-$V170&gt;0,1,0)+IF($X170-$Z170&gt;0,1,0)</f>
        <v>3</v>
      </c>
      <c r="AD170" s="68" t="s">
        <v>26</v>
      </c>
      <c r="AE170" s="69">
        <f>IF($H170-$J170&lt;0,1,0)+IF($L170-$N170&lt;0,1,0)+IF($P170-$R170&lt;0,1,0)+IF($T170-$V170&lt;0,1,0)+IF($X170-$Z170&lt;0,1,0)</f>
        <v>0</v>
      </c>
      <c r="AF170" s="70"/>
      <c r="AG170" s="71">
        <f>IF($AC170-$AE170&gt;0,1,0)</f>
        <v>1</v>
      </c>
      <c r="AH170" s="60" t="s">
        <v>26</v>
      </c>
      <c r="AI170" s="72">
        <f>IF($AC170-$AE170&lt;0,1,0)</f>
        <v>0</v>
      </c>
      <c r="AJ170" s="73"/>
      <c r="AK170" s="73"/>
      <c r="AL170" s="73"/>
    </row>
    <row r="171" spans="1:38" ht="14.25" customHeight="1">
      <c r="A171" s="15" t="s">
        <v>13</v>
      </c>
      <c r="C171" s="1" t="str">
        <f>CONCATENATE(E155,"  -  ",E158)</f>
        <v>Junjie Wu, MBF  -  Aleksi O´Connor, MBF</v>
      </c>
      <c r="E171" s="73"/>
      <c r="F171" s="73"/>
      <c r="G171" s="73"/>
      <c r="H171" s="58">
        <v>11</v>
      </c>
      <c r="I171" s="64" t="s">
        <v>26</v>
      </c>
      <c r="J171" s="59">
        <v>4</v>
      </c>
      <c r="K171" s="65"/>
      <c r="L171" s="58">
        <v>11</v>
      </c>
      <c r="M171" s="64" t="s">
        <v>26</v>
      </c>
      <c r="N171" s="59">
        <v>2</v>
      </c>
      <c r="O171" s="65"/>
      <c r="P171" s="58">
        <v>11</v>
      </c>
      <c r="Q171" s="64" t="s">
        <v>26</v>
      </c>
      <c r="R171" s="59">
        <v>6</v>
      </c>
      <c r="S171" s="66"/>
      <c r="T171" s="58"/>
      <c r="U171" s="64" t="s">
        <v>26</v>
      </c>
      <c r="V171" s="59"/>
      <c r="W171" s="66"/>
      <c r="X171" s="58"/>
      <c r="Y171" s="64" t="s">
        <v>26</v>
      </c>
      <c r="Z171" s="59"/>
      <c r="AA171" s="65"/>
      <c r="AB171" s="65"/>
      <c r="AC171" s="67">
        <f>IF($H171-$J171&gt;0,1,0)+IF($L171-$N171&gt;0,1,0)+IF($P171-$R171&gt;0,1,0)+IF($T171-$V171&gt;0,1,0)+IF($X171-$Z171&gt;0,1,0)</f>
        <v>3</v>
      </c>
      <c r="AD171" s="68" t="s">
        <v>26</v>
      </c>
      <c r="AE171" s="69">
        <f>IF($H171-$J171&lt;0,1,0)+IF($L171-$N171&lt;0,1,0)+IF($P171-$R171&lt;0,1,0)+IF($T171-$V171&lt;0,1,0)+IF($X171-$Z171&lt;0,1,0)</f>
        <v>0</v>
      </c>
      <c r="AF171" s="70"/>
      <c r="AG171" s="71">
        <f>IF($AC171-$AE171&gt;0,1,0)</f>
        <v>1</v>
      </c>
      <c r="AH171" s="60" t="s">
        <v>26</v>
      </c>
      <c r="AI171" s="72">
        <f>IF($AC171-$AE171&lt;0,1,0)</f>
        <v>0</v>
      </c>
      <c r="AJ171" s="73"/>
      <c r="AK171" s="73"/>
      <c r="AL171" s="73"/>
    </row>
    <row r="172" spans="1:38" ht="14.25" customHeight="1">
      <c r="A172" s="15" t="s">
        <v>14</v>
      </c>
      <c r="C172" s="1" t="str">
        <f>CONCATENATE(E157,"  -  ",E159)</f>
        <v>Lauri Kujala, KoKa  -  </v>
      </c>
      <c r="E172" s="73"/>
      <c r="F172" s="73"/>
      <c r="G172" s="73"/>
      <c r="H172" s="58"/>
      <c r="I172" s="64" t="s">
        <v>26</v>
      </c>
      <c r="J172" s="59"/>
      <c r="K172" s="65"/>
      <c r="L172" s="58"/>
      <c r="M172" s="64" t="s">
        <v>26</v>
      </c>
      <c r="N172" s="59"/>
      <c r="O172" s="65"/>
      <c r="P172" s="58"/>
      <c r="Q172" s="64" t="s">
        <v>26</v>
      </c>
      <c r="R172" s="59"/>
      <c r="S172" s="66"/>
      <c r="T172" s="58"/>
      <c r="U172" s="64" t="s">
        <v>26</v>
      </c>
      <c r="V172" s="59"/>
      <c r="W172" s="66"/>
      <c r="X172" s="58"/>
      <c r="Y172" s="64" t="s">
        <v>26</v>
      </c>
      <c r="Z172" s="59"/>
      <c r="AA172" s="65"/>
      <c r="AB172" s="65"/>
      <c r="AC172" s="67">
        <f>IF($H172-$J172&gt;0,1,0)+IF($L172-$N172&gt;0,1,0)+IF($P172-$R172&gt;0,1,0)+IF($T172-$V172&gt;0,1,0)+IF($X172-$Z172&gt;0,1,0)</f>
        <v>0</v>
      </c>
      <c r="AD172" s="68" t="s">
        <v>26</v>
      </c>
      <c r="AE172" s="69">
        <f>IF($H172-$J172&lt;0,1,0)+IF($L172-$N172&lt;0,1,0)+IF($P172-$R172&lt;0,1,0)+IF($T172-$V172&lt;0,1,0)+IF($X172-$Z172&lt;0,1,0)</f>
        <v>0</v>
      </c>
      <c r="AF172" s="70"/>
      <c r="AG172" s="71">
        <f>IF($AC172-$AE172&gt;0,1,0)</f>
        <v>0</v>
      </c>
      <c r="AH172" s="60" t="s">
        <v>26</v>
      </c>
      <c r="AI172" s="72">
        <f>IF($AC172-$AE172&lt;0,1,0)</f>
        <v>0</v>
      </c>
      <c r="AJ172" s="73"/>
      <c r="AK172" s="73"/>
      <c r="AL172" s="73"/>
    </row>
    <row r="173" spans="1:38" ht="14.25" customHeight="1">
      <c r="A173" s="15"/>
      <c r="E173" s="73"/>
      <c r="F173" s="73"/>
      <c r="G173" s="73"/>
      <c r="H173" s="75"/>
      <c r="I173" s="76"/>
      <c r="J173" s="77"/>
      <c r="K173" s="65"/>
      <c r="L173" s="75"/>
      <c r="M173" s="76"/>
      <c r="N173" s="77"/>
      <c r="O173" s="65"/>
      <c r="P173" s="75"/>
      <c r="Q173" s="76"/>
      <c r="R173" s="77"/>
      <c r="S173" s="66"/>
      <c r="T173" s="75"/>
      <c r="U173" s="76"/>
      <c r="V173" s="77"/>
      <c r="W173" s="66"/>
      <c r="X173" s="75"/>
      <c r="Y173" s="76"/>
      <c r="Z173" s="77"/>
      <c r="AA173" s="65"/>
      <c r="AB173" s="65"/>
      <c r="AC173" s="67"/>
      <c r="AD173" s="68"/>
      <c r="AE173" s="69"/>
      <c r="AF173" s="70"/>
      <c r="AG173" s="71"/>
      <c r="AH173" s="61"/>
      <c r="AI173" s="72"/>
      <c r="AJ173" s="73"/>
      <c r="AK173" s="73"/>
      <c r="AL173" s="73"/>
    </row>
    <row r="174" spans="1:38" ht="14.25" customHeight="1">
      <c r="A174" s="15" t="s">
        <v>16</v>
      </c>
      <c r="C174" s="1" t="str">
        <f>CONCATENATE(E154,"  -  ",E159)</f>
        <v>Jouni Nousiainen, KuPTS  -  </v>
      </c>
      <c r="E174" s="73"/>
      <c r="F174" s="73"/>
      <c r="G174" s="73"/>
      <c r="H174" s="58"/>
      <c r="I174" s="64" t="s">
        <v>26</v>
      </c>
      <c r="J174" s="59"/>
      <c r="K174" s="65"/>
      <c r="L174" s="58"/>
      <c r="M174" s="64" t="s">
        <v>26</v>
      </c>
      <c r="N174" s="59"/>
      <c r="O174" s="65"/>
      <c r="P174" s="58"/>
      <c r="Q174" s="64" t="s">
        <v>26</v>
      </c>
      <c r="R174" s="59"/>
      <c r="S174" s="66"/>
      <c r="T174" s="58"/>
      <c r="U174" s="64" t="s">
        <v>26</v>
      </c>
      <c r="V174" s="59"/>
      <c r="W174" s="66"/>
      <c r="X174" s="58"/>
      <c r="Y174" s="64" t="s">
        <v>26</v>
      </c>
      <c r="Z174" s="59"/>
      <c r="AA174" s="65"/>
      <c r="AB174" s="65"/>
      <c r="AC174" s="67">
        <f>IF($H174-$J174&gt;0,1,0)+IF($L174-$N174&gt;0,1,0)+IF($P174-$R174&gt;0,1,0)+IF($T174-$V174&gt;0,1,0)+IF($X174-$Z174&gt;0,1,0)</f>
        <v>0</v>
      </c>
      <c r="AD174" s="68" t="s">
        <v>26</v>
      </c>
      <c r="AE174" s="69">
        <f>IF($H174-$J174&lt;0,1,0)+IF($L174-$N174&lt;0,1,0)+IF($P174-$R174&lt;0,1,0)+IF($T174-$V174&lt;0,1,0)+IF($X174-$Z174&lt;0,1,0)</f>
        <v>0</v>
      </c>
      <c r="AF174" s="70"/>
      <c r="AG174" s="71">
        <f>IF($AC174-$AE174&gt;0,1,0)</f>
        <v>0</v>
      </c>
      <c r="AH174" s="60" t="s">
        <v>26</v>
      </c>
      <c r="AI174" s="72">
        <f>IF($AC174-$AE174&lt;0,1,0)</f>
        <v>0</v>
      </c>
      <c r="AJ174" s="73"/>
      <c r="AK174" s="73"/>
      <c r="AL174" s="73"/>
    </row>
    <row r="175" spans="1:38" ht="14.25" customHeight="1">
      <c r="A175" s="15" t="s">
        <v>17</v>
      </c>
      <c r="C175" s="1" t="str">
        <f>CONCATENATE(E155,"  -  ",E156)</f>
        <v>Junjie Wu, MBF  -  Siyan Zhuang, PT Espoo</v>
      </c>
      <c r="E175" s="73"/>
      <c r="F175" s="73"/>
      <c r="G175" s="73"/>
      <c r="H175" s="58">
        <v>11</v>
      </c>
      <c r="I175" s="64" t="s">
        <v>26</v>
      </c>
      <c r="J175" s="59">
        <v>7</v>
      </c>
      <c r="K175" s="65"/>
      <c r="L175" s="58">
        <v>11</v>
      </c>
      <c r="M175" s="64" t="s">
        <v>26</v>
      </c>
      <c r="N175" s="59">
        <v>7</v>
      </c>
      <c r="O175" s="65"/>
      <c r="P175" s="58">
        <v>11</v>
      </c>
      <c r="Q175" s="64" t="s">
        <v>26</v>
      </c>
      <c r="R175" s="59">
        <v>4</v>
      </c>
      <c r="S175" s="66"/>
      <c r="T175" s="58"/>
      <c r="U175" s="64" t="s">
        <v>26</v>
      </c>
      <c r="V175" s="59"/>
      <c r="W175" s="66"/>
      <c r="X175" s="58"/>
      <c r="Y175" s="64" t="s">
        <v>26</v>
      </c>
      <c r="Z175" s="59"/>
      <c r="AA175" s="65"/>
      <c r="AB175" s="65"/>
      <c r="AC175" s="67">
        <f>IF($H175-$J175&gt;0,1,0)+IF($L175-$N175&gt;0,1,0)+IF($P175-$R175&gt;0,1,0)+IF($T175-$V175&gt;0,1,0)+IF($X175-$Z175&gt;0,1,0)</f>
        <v>3</v>
      </c>
      <c r="AD175" s="68" t="s">
        <v>26</v>
      </c>
      <c r="AE175" s="69">
        <f>IF($H175-$J175&lt;0,1,0)+IF($L175-$N175&lt;0,1,0)+IF($P175-$R175&lt;0,1,0)+IF($T175-$V175&lt;0,1,0)+IF($X175-$Z175&lt;0,1,0)</f>
        <v>0</v>
      </c>
      <c r="AF175" s="70"/>
      <c r="AG175" s="71">
        <f>IF($AC175-$AE175&gt;0,1,0)</f>
        <v>1</v>
      </c>
      <c r="AH175" s="60" t="s">
        <v>26</v>
      </c>
      <c r="AI175" s="72">
        <f>IF($AC175-$AE175&lt;0,1,0)</f>
        <v>0</v>
      </c>
      <c r="AJ175" s="73"/>
      <c r="AK175" s="73"/>
      <c r="AL175" s="73"/>
    </row>
    <row r="176" spans="1:38" ht="14.25" customHeight="1">
      <c r="A176" s="15" t="s">
        <v>18</v>
      </c>
      <c r="C176" s="1" t="str">
        <f>CONCATENATE(E157,"  -  ",E158)</f>
        <v>Lauri Kujala, KoKa  -  Aleksi O´Connor, MBF</v>
      </c>
      <c r="E176" s="73"/>
      <c r="F176" s="73"/>
      <c r="G176" s="73"/>
      <c r="H176" s="58">
        <v>11</v>
      </c>
      <c r="I176" s="64" t="s">
        <v>26</v>
      </c>
      <c r="J176" s="59">
        <v>5</v>
      </c>
      <c r="K176" s="65"/>
      <c r="L176" s="58">
        <v>11</v>
      </c>
      <c r="M176" s="64" t="s">
        <v>26</v>
      </c>
      <c r="N176" s="59">
        <v>8</v>
      </c>
      <c r="O176" s="65"/>
      <c r="P176" s="58">
        <v>11</v>
      </c>
      <c r="Q176" s="64" t="s">
        <v>26</v>
      </c>
      <c r="R176" s="59">
        <v>5</v>
      </c>
      <c r="S176" s="66"/>
      <c r="T176" s="58"/>
      <c r="U176" s="64" t="s">
        <v>26</v>
      </c>
      <c r="V176" s="59"/>
      <c r="W176" s="66"/>
      <c r="X176" s="58"/>
      <c r="Y176" s="64" t="s">
        <v>26</v>
      </c>
      <c r="Z176" s="59"/>
      <c r="AA176" s="65"/>
      <c r="AB176" s="65"/>
      <c r="AC176" s="67">
        <f>IF($H176-$J176&gt;0,1,0)+IF($L176-$N176&gt;0,1,0)+IF($P176-$R176&gt;0,1,0)+IF($T176-$V176&gt;0,1,0)+IF($X176-$Z176&gt;0,1,0)</f>
        <v>3</v>
      </c>
      <c r="AD176" s="68" t="s">
        <v>26</v>
      </c>
      <c r="AE176" s="69">
        <f>IF($H176-$J176&lt;0,1,0)+IF($L176-$N176&lt;0,1,0)+IF($P176-$R176&lt;0,1,0)+IF($T176-$V176&lt;0,1,0)+IF($X176-$Z176&lt;0,1,0)</f>
        <v>0</v>
      </c>
      <c r="AF176" s="70"/>
      <c r="AG176" s="71">
        <f>IF($AC176-$AE176&gt;0,1,0)</f>
        <v>1</v>
      </c>
      <c r="AH176" s="60" t="s">
        <v>26</v>
      </c>
      <c r="AI176" s="72">
        <f>IF($AC176-$AE176&lt;0,1,0)</f>
        <v>0</v>
      </c>
      <c r="AJ176" s="73"/>
      <c r="AK176" s="73"/>
      <c r="AL176" s="73"/>
    </row>
    <row r="177" spans="1:38" ht="14.25" customHeight="1">
      <c r="A177" s="15"/>
      <c r="E177" s="73"/>
      <c r="F177" s="73"/>
      <c r="G177" s="73"/>
      <c r="H177" s="75"/>
      <c r="I177" s="76"/>
      <c r="J177" s="77"/>
      <c r="K177" s="65"/>
      <c r="L177" s="75"/>
      <c r="M177" s="76"/>
      <c r="N177" s="77"/>
      <c r="O177" s="65"/>
      <c r="P177" s="75"/>
      <c r="Q177" s="76"/>
      <c r="R177" s="77"/>
      <c r="S177" s="66"/>
      <c r="T177" s="75"/>
      <c r="U177" s="76"/>
      <c r="V177" s="77"/>
      <c r="W177" s="66"/>
      <c r="X177" s="75"/>
      <c r="Y177" s="76"/>
      <c r="Z177" s="77"/>
      <c r="AA177" s="65"/>
      <c r="AB177" s="65"/>
      <c r="AC177" s="67"/>
      <c r="AD177" s="68"/>
      <c r="AE177" s="69"/>
      <c r="AF177" s="70"/>
      <c r="AG177" s="71"/>
      <c r="AH177" s="61"/>
      <c r="AI177" s="72"/>
      <c r="AJ177" s="73"/>
      <c r="AK177" s="73"/>
      <c r="AL177" s="73"/>
    </row>
    <row r="178" spans="1:38" ht="14.25" customHeight="1">
      <c r="A178" s="15" t="s">
        <v>20</v>
      </c>
      <c r="C178" s="1" t="str">
        <f>CONCATENATE(E154,"  -  ",E155)</f>
        <v>Jouni Nousiainen, KuPTS  -  Junjie Wu, MBF</v>
      </c>
      <c r="E178" s="73"/>
      <c r="F178" s="73"/>
      <c r="G178" s="73"/>
      <c r="H178" s="58">
        <v>8</v>
      </c>
      <c r="I178" s="64" t="s">
        <v>26</v>
      </c>
      <c r="J178" s="59">
        <v>11</v>
      </c>
      <c r="K178" s="65"/>
      <c r="L178" s="58">
        <v>11</v>
      </c>
      <c r="M178" s="64" t="s">
        <v>26</v>
      </c>
      <c r="N178" s="59">
        <v>5</v>
      </c>
      <c r="O178" s="65"/>
      <c r="P178" s="58">
        <v>11</v>
      </c>
      <c r="Q178" s="64" t="s">
        <v>26</v>
      </c>
      <c r="R178" s="59">
        <v>3</v>
      </c>
      <c r="S178" s="66"/>
      <c r="T178" s="58">
        <v>11</v>
      </c>
      <c r="U178" s="64" t="s">
        <v>26</v>
      </c>
      <c r="V178" s="59">
        <v>8</v>
      </c>
      <c r="W178" s="66"/>
      <c r="X178" s="58"/>
      <c r="Y178" s="64" t="s">
        <v>26</v>
      </c>
      <c r="Z178" s="59"/>
      <c r="AA178" s="65"/>
      <c r="AB178" s="65"/>
      <c r="AC178" s="67">
        <f>IF($H178-$J178&gt;0,1,0)+IF($L178-$N178&gt;0,1,0)+IF($P178-$R178&gt;0,1,0)+IF($T178-$V178&gt;0,1,0)+IF($X178-$Z178&gt;0,1,0)</f>
        <v>3</v>
      </c>
      <c r="AD178" s="68" t="s">
        <v>26</v>
      </c>
      <c r="AE178" s="69">
        <f>IF($H178-$J178&lt;0,1,0)+IF($L178-$N178&lt;0,1,0)+IF($P178-$R178&lt;0,1,0)+IF($T178-$V178&lt;0,1,0)+IF($X178-$Z178&lt;0,1,0)</f>
        <v>1</v>
      </c>
      <c r="AF178" s="70"/>
      <c r="AG178" s="71">
        <f>IF($AC178-$AE178&gt;0,1,0)</f>
        <v>1</v>
      </c>
      <c r="AH178" s="60" t="s">
        <v>26</v>
      </c>
      <c r="AI178" s="72">
        <f>IF($AC178-$AE178&lt;0,1,0)</f>
        <v>0</v>
      </c>
      <c r="AJ178" s="73"/>
      <c r="AK178" s="73"/>
      <c r="AL178" s="73"/>
    </row>
    <row r="179" spans="1:38" ht="14.25" customHeight="1">
      <c r="A179" s="15" t="s">
        <v>21</v>
      </c>
      <c r="C179" s="1" t="str">
        <f>CONCATENATE(E156,"  -  ",E157)</f>
        <v>Siyan Zhuang, PT Espoo  -  Lauri Kujala, KoKa</v>
      </c>
      <c r="E179" s="73"/>
      <c r="F179" s="73"/>
      <c r="G179" s="73"/>
      <c r="H179" s="58">
        <v>12</v>
      </c>
      <c r="I179" s="64" t="s">
        <v>26</v>
      </c>
      <c r="J179" s="59">
        <v>10</v>
      </c>
      <c r="K179" s="65"/>
      <c r="L179" s="58">
        <v>8</v>
      </c>
      <c r="M179" s="64" t="s">
        <v>26</v>
      </c>
      <c r="N179" s="59">
        <v>11</v>
      </c>
      <c r="O179" s="65"/>
      <c r="P179" s="58">
        <v>11</v>
      </c>
      <c r="Q179" s="64" t="s">
        <v>26</v>
      </c>
      <c r="R179" s="59">
        <v>9</v>
      </c>
      <c r="S179" s="66"/>
      <c r="T179" s="58">
        <v>11</v>
      </c>
      <c r="U179" s="64" t="s">
        <v>26</v>
      </c>
      <c r="V179" s="59">
        <v>5</v>
      </c>
      <c r="W179" s="66"/>
      <c r="X179" s="58"/>
      <c r="Y179" s="64" t="s">
        <v>26</v>
      </c>
      <c r="Z179" s="59"/>
      <c r="AA179" s="65"/>
      <c r="AB179" s="65"/>
      <c r="AC179" s="67">
        <f>IF($H179-$J179&gt;0,1,0)+IF($L179-$N179&gt;0,1,0)+IF($P179-$R179&gt;0,1,0)+IF($T179-$V179&gt;0,1,0)+IF($X179-$Z179&gt;0,1,0)</f>
        <v>3</v>
      </c>
      <c r="AD179" s="68" t="s">
        <v>26</v>
      </c>
      <c r="AE179" s="69">
        <f>IF($H179-$J179&lt;0,1,0)+IF($L179-$N179&lt;0,1,0)+IF($P179-$R179&lt;0,1,0)+IF($T179-$V179&lt;0,1,0)+IF($X179-$Z179&lt;0,1,0)</f>
        <v>1</v>
      </c>
      <c r="AF179" s="70"/>
      <c r="AG179" s="71">
        <f>IF($AC179-$AE179&gt;0,1,0)</f>
        <v>1</v>
      </c>
      <c r="AH179" s="60" t="s">
        <v>26</v>
      </c>
      <c r="AI179" s="72">
        <f>IF($AC179-$AE179&lt;0,1,0)</f>
        <v>0</v>
      </c>
      <c r="AJ179" s="73"/>
      <c r="AK179" s="73"/>
      <c r="AL179" s="73"/>
    </row>
    <row r="180" spans="1:38" ht="14.25" customHeight="1">
      <c r="A180" s="15" t="s">
        <v>22</v>
      </c>
      <c r="C180" s="1" t="str">
        <f>CONCATENATE(E158,"  -  ",E159)</f>
        <v>Aleksi O´Connor, MBF  -  </v>
      </c>
      <c r="E180" s="73"/>
      <c r="F180" s="73"/>
      <c r="G180" s="73"/>
      <c r="H180" s="58"/>
      <c r="I180" s="64" t="s">
        <v>26</v>
      </c>
      <c r="J180" s="59"/>
      <c r="K180" s="65"/>
      <c r="L180" s="58"/>
      <c r="M180" s="64" t="s">
        <v>26</v>
      </c>
      <c r="N180" s="59"/>
      <c r="O180" s="65"/>
      <c r="P180" s="58"/>
      <c r="Q180" s="64" t="s">
        <v>26</v>
      </c>
      <c r="R180" s="59"/>
      <c r="S180" s="66"/>
      <c r="T180" s="58"/>
      <c r="U180" s="64" t="s">
        <v>26</v>
      </c>
      <c r="V180" s="59"/>
      <c r="W180" s="66"/>
      <c r="X180" s="58"/>
      <c r="Y180" s="64" t="s">
        <v>26</v>
      </c>
      <c r="Z180" s="59"/>
      <c r="AA180" s="65"/>
      <c r="AB180" s="65"/>
      <c r="AC180" s="78">
        <f>IF($H180-$J180&gt;0,1,0)+IF($L180-$N180&gt;0,1,0)+IF($P180-$R180&gt;0,1,0)+IF($T180-$V180&gt;0,1,0)+IF($X180-$Z180&gt;0,1,0)</f>
        <v>0</v>
      </c>
      <c r="AD180" s="79" t="s">
        <v>26</v>
      </c>
      <c r="AE180" s="80">
        <f>IF($H180-$J180&lt;0,1,0)+IF($L180-$N180&lt;0,1,0)+IF($P180-$R180&lt;0,1,0)+IF($T180-$V180&lt;0,1,0)+IF($X180-$Z180&lt;0,1,0)</f>
        <v>0</v>
      </c>
      <c r="AF180" s="70"/>
      <c r="AG180" s="81">
        <f>IF($AC180-$AE180&gt;0,1,0)</f>
        <v>0</v>
      </c>
      <c r="AH180" s="62" t="s">
        <v>26</v>
      </c>
      <c r="AI180" s="82">
        <f>IF($AC180-$AE180&lt;0,1,0)</f>
        <v>0</v>
      </c>
      <c r="AJ180" s="73"/>
      <c r="AK180" s="73"/>
      <c r="AL180" s="73"/>
    </row>
    <row r="181" spans="1:38" ht="14.25" customHeight="1">
      <c r="A181" s="15"/>
      <c r="E181" s="73"/>
      <c r="F181" s="73"/>
      <c r="G181" s="73"/>
      <c r="H181" s="83"/>
      <c r="I181" s="83"/>
      <c r="J181" s="83"/>
      <c r="K181" s="83"/>
      <c r="L181" s="83"/>
      <c r="M181" s="83"/>
      <c r="N181" s="83"/>
      <c r="O181" s="83"/>
      <c r="P181" s="83"/>
      <c r="Q181" s="84"/>
      <c r="R181" s="85"/>
      <c r="S181" s="85"/>
      <c r="T181" s="85"/>
      <c r="U181" s="85"/>
      <c r="V181" s="73"/>
      <c r="W181" s="73"/>
      <c r="X181" s="73"/>
      <c r="Y181" s="73"/>
      <c r="Z181" s="73"/>
      <c r="AA181" s="73"/>
      <c r="AB181" s="73"/>
      <c r="AC181" s="73"/>
      <c r="AD181" s="83"/>
      <c r="AE181" s="83"/>
      <c r="AF181" s="83"/>
      <c r="AG181" s="83"/>
      <c r="AH181" s="73"/>
      <c r="AI181" s="73"/>
      <c r="AJ181" s="73"/>
      <c r="AK181" s="73"/>
      <c r="AL181" s="73"/>
    </row>
    <row r="182" spans="5:38" ht="14.25" customHeight="1"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</row>
  </sheetData>
  <mergeCells count="168">
    <mergeCell ref="AE13:AI13"/>
    <mergeCell ref="AE14:AI14"/>
    <mergeCell ref="AE15:AI15"/>
    <mergeCell ref="AE9:AI9"/>
    <mergeCell ref="AE10:AI10"/>
    <mergeCell ref="AE11:AI11"/>
    <mergeCell ref="AE12:AI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Z9:AD9"/>
    <mergeCell ref="Z10:AD10"/>
    <mergeCell ref="Z11:AD11"/>
    <mergeCell ref="Z12:AD12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U9:Y9"/>
    <mergeCell ref="U10:Y10"/>
    <mergeCell ref="U11:Y11"/>
    <mergeCell ref="P11:T11"/>
    <mergeCell ref="P10:T10"/>
    <mergeCell ref="P9:T9"/>
    <mergeCell ref="U14:Y14"/>
    <mergeCell ref="U15:Y15"/>
    <mergeCell ref="P13:T13"/>
    <mergeCell ref="P12:T12"/>
    <mergeCell ref="U12:Y12"/>
    <mergeCell ref="U13:Y13"/>
    <mergeCell ref="F57:J57"/>
    <mergeCell ref="K57:O57"/>
    <mergeCell ref="P57:T57"/>
    <mergeCell ref="U57:Y57"/>
    <mergeCell ref="Z59:AD59"/>
    <mergeCell ref="AE59:AI59"/>
    <mergeCell ref="F58:J58"/>
    <mergeCell ref="K58:O58"/>
    <mergeCell ref="P58:T58"/>
    <mergeCell ref="U58:Y58"/>
    <mergeCell ref="Z57:AD57"/>
    <mergeCell ref="AE57:AI57"/>
    <mergeCell ref="Z58:AD58"/>
    <mergeCell ref="AE58:AI58"/>
    <mergeCell ref="Z60:AD60"/>
    <mergeCell ref="AE60:AI60"/>
    <mergeCell ref="F59:J59"/>
    <mergeCell ref="K59:O59"/>
    <mergeCell ref="F60:J60"/>
    <mergeCell ref="K60:O60"/>
    <mergeCell ref="P60:T60"/>
    <mergeCell ref="U60:Y60"/>
    <mergeCell ref="P59:T59"/>
    <mergeCell ref="U59:Y59"/>
    <mergeCell ref="F61:J61"/>
    <mergeCell ref="K61:O61"/>
    <mergeCell ref="P61:T61"/>
    <mergeCell ref="U61:Y61"/>
    <mergeCell ref="Z63:AD63"/>
    <mergeCell ref="AE63:AI63"/>
    <mergeCell ref="F62:J62"/>
    <mergeCell ref="K62:O62"/>
    <mergeCell ref="P62:T62"/>
    <mergeCell ref="U62:Y62"/>
    <mergeCell ref="Z61:AD61"/>
    <mergeCell ref="AE61:AI61"/>
    <mergeCell ref="Z62:AD62"/>
    <mergeCell ref="AE62:AI62"/>
    <mergeCell ref="Z105:AD105"/>
    <mergeCell ref="AE105:AI105"/>
    <mergeCell ref="F63:J63"/>
    <mergeCell ref="K63:O63"/>
    <mergeCell ref="F105:J105"/>
    <mergeCell ref="K105:O105"/>
    <mergeCell ref="P105:T105"/>
    <mergeCell ref="U105:Y105"/>
    <mergeCell ref="P63:T63"/>
    <mergeCell ref="U63:Y63"/>
    <mergeCell ref="F106:J106"/>
    <mergeCell ref="K106:O106"/>
    <mergeCell ref="P106:T106"/>
    <mergeCell ref="U106:Y106"/>
    <mergeCell ref="Z108:AD108"/>
    <mergeCell ref="AE108:AI108"/>
    <mergeCell ref="F107:J107"/>
    <mergeCell ref="K107:O107"/>
    <mergeCell ref="P107:T107"/>
    <mergeCell ref="U107:Y107"/>
    <mergeCell ref="Z106:AD106"/>
    <mergeCell ref="AE106:AI106"/>
    <mergeCell ref="Z107:AD107"/>
    <mergeCell ref="AE107:AI107"/>
    <mergeCell ref="Z109:AD109"/>
    <mergeCell ref="AE109:AI109"/>
    <mergeCell ref="F108:J108"/>
    <mergeCell ref="K108:O108"/>
    <mergeCell ref="F109:J109"/>
    <mergeCell ref="K109:O109"/>
    <mergeCell ref="P109:T109"/>
    <mergeCell ref="U109:Y109"/>
    <mergeCell ref="P108:T108"/>
    <mergeCell ref="U108:Y108"/>
    <mergeCell ref="F110:J110"/>
    <mergeCell ref="K110:O110"/>
    <mergeCell ref="P110:T110"/>
    <mergeCell ref="U110:Y110"/>
    <mergeCell ref="Z153:AD153"/>
    <mergeCell ref="AE153:AI153"/>
    <mergeCell ref="F111:J111"/>
    <mergeCell ref="K111:O111"/>
    <mergeCell ref="P111:T111"/>
    <mergeCell ref="U111:Y111"/>
    <mergeCell ref="Z110:AD110"/>
    <mergeCell ref="AE110:AI110"/>
    <mergeCell ref="Z111:AD111"/>
    <mergeCell ref="AE111:AI111"/>
    <mergeCell ref="Z154:AD154"/>
    <mergeCell ref="AE154:AI154"/>
    <mergeCell ref="F153:J153"/>
    <mergeCell ref="K153:O153"/>
    <mergeCell ref="F154:J154"/>
    <mergeCell ref="K154:O154"/>
    <mergeCell ref="P154:T154"/>
    <mergeCell ref="U154:Y154"/>
    <mergeCell ref="P153:T153"/>
    <mergeCell ref="U153:Y153"/>
    <mergeCell ref="F155:J155"/>
    <mergeCell ref="K155:O155"/>
    <mergeCell ref="P155:T155"/>
    <mergeCell ref="U155:Y155"/>
    <mergeCell ref="Z157:AD157"/>
    <mergeCell ref="AE157:AI157"/>
    <mergeCell ref="F156:J156"/>
    <mergeCell ref="K156:O156"/>
    <mergeCell ref="P156:T156"/>
    <mergeCell ref="U156:Y156"/>
    <mergeCell ref="Z155:AD155"/>
    <mergeCell ref="AE155:AI155"/>
    <mergeCell ref="Z156:AD156"/>
    <mergeCell ref="AE156:AI156"/>
    <mergeCell ref="Z158:AD158"/>
    <mergeCell ref="AE158:AI158"/>
    <mergeCell ref="F157:J157"/>
    <mergeCell ref="K157:O157"/>
    <mergeCell ref="F158:J158"/>
    <mergeCell ref="K158:O158"/>
    <mergeCell ref="P158:T158"/>
    <mergeCell ref="U158:Y158"/>
    <mergeCell ref="P157:T157"/>
    <mergeCell ref="U157:Y157"/>
    <mergeCell ref="Z159:AD159"/>
    <mergeCell ref="AE159:AI159"/>
    <mergeCell ref="F159:J159"/>
    <mergeCell ref="K159:O159"/>
    <mergeCell ref="P159:T159"/>
    <mergeCell ref="U159:Y159"/>
  </mergeCells>
  <printOptions horizontalCentered="1"/>
  <pageMargins left="0.1968503937007874" right="0" top="0" bottom="0" header="0.5118110236220472" footer="0.5118110236220472"/>
  <pageSetup horizontalDpi="300" verticalDpi="300" orientation="landscape" paperSize="9" scale="85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A1" sqref="A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6" t="s">
        <v>73</v>
      </c>
    </row>
    <row r="2" ht="15" customHeight="1">
      <c r="D2" s="10"/>
    </row>
    <row r="3" spans="4:10" ht="15" customHeight="1">
      <c r="D3" s="9"/>
      <c r="G3" s="155" t="s">
        <v>29</v>
      </c>
      <c r="H3" s="156" t="s">
        <v>223</v>
      </c>
      <c r="I3" s="9"/>
      <c r="J3" s="9" t="str">
        <f>IF(J18="","",J18)</f>
        <v>-10,6,-11,8,9</v>
      </c>
    </row>
    <row r="4" spans="4:10" ht="15.75">
      <c r="D4" s="125" t="s">
        <v>154</v>
      </c>
      <c r="G4" s="155" t="s">
        <v>30</v>
      </c>
      <c r="H4" s="9" t="s">
        <v>224</v>
      </c>
      <c r="I4" s="9"/>
      <c r="J4" s="9"/>
    </row>
    <row r="5" spans="4:10" ht="15" customHeight="1">
      <c r="D5" s="9"/>
      <c r="G5" s="155" t="s">
        <v>31</v>
      </c>
      <c r="H5" s="9" t="str">
        <f>IF(I12="","",IF(H10=I12,VLOOKUP(H14,$D$9:$F$26,3),VLOOKUP(H10,$D$9:$F$26,3)))</f>
        <v>Samuli Soine, PT Espoo</v>
      </c>
      <c r="I5" s="9"/>
      <c r="J5" s="9"/>
    </row>
    <row r="6" spans="4:10" ht="15" customHeight="1">
      <c r="D6" s="9"/>
      <c r="G6" s="155" t="s">
        <v>31</v>
      </c>
      <c r="H6" s="9" t="s">
        <v>225</v>
      </c>
      <c r="I6" s="9"/>
      <c r="J6" s="9"/>
    </row>
    <row r="8" spans="4:6" ht="15" customHeight="1">
      <c r="D8" s="2"/>
      <c r="E8" s="2"/>
      <c r="F8" s="2"/>
    </row>
    <row r="9" spans="3:10" ht="14.25" customHeight="1">
      <c r="C9" s="20">
        <v>44</v>
      </c>
      <c r="D9" s="44">
        <v>1</v>
      </c>
      <c r="E9" s="38" t="s">
        <v>45</v>
      </c>
      <c r="F9" s="5" t="str">
        <f>IF(C9=0,"",INDEX(Nimet!$A$2:$D$251,C9,4))</f>
        <v>Pentti Olah, SeSi</v>
      </c>
      <c r="G9" s="34">
        <v>1</v>
      </c>
      <c r="H9" s="22"/>
      <c r="I9" s="22"/>
      <c r="J9" s="22"/>
    </row>
    <row r="10" spans="3:10" ht="14.25" customHeight="1">
      <c r="C10" s="20">
        <v>4</v>
      </c>
      <c r="D10" s="43">
        <v>2</v>
      </c>
      <c r="E10" s="39" t="s">
        <v>46</v>
      </c>
      <c r="F10" s="4" t="str">
        <f>IF(C10=0,"",INDEX(Nimet!$A$2:$D$251,C10,4))</f>
        <v>Lauri Oja, TuPy</v>
      </c>
      <c r="G10" s="111" t="s">
        <v>186</v>
      </c>
      <c r="H10" s="35">
        <v>1</v>
      </c>
      <c r="I10" s="22"/>
      <c r="J10" s="22"/>
    </row>
    <row r="11" spans="3:10" ht="14.25" customHeight="1">
      <c r="C11" s="20">
        <v>24</v>
      </c>
      <c r="D11" s="42">
        <v>3</v>
      </c>
      <c r="E11" s="38" t="s">
        <v>47</v>
      </c>
      <c r="F11" s="5" t="str">
        <f>IF(C11=0,"",INDEX(Nimet!$A$2:$D$251,C11,4))</f>
        <v>Toni Viertomanner, KuPTS</v>
      </c>
      <c r="G11" s="37">
        <v>4</v>
      </c>
      <c r="H11" s="112" t="s">
        <v>195</v>
      </c>
      <c r="I11" s="22"/>
      <c r="J11" s="22"/>
    </row>
    <row r="12" spans="3:10" ht="14.25" customHeight="1">
      <c r="C12" s="20">
        <v>23</v>
      </c>
      <c r="D12" s="43">
        <v>4</v>
      </c>
      <c r="E12" s="39" t="s">
        <v>48</v>
      </c>
      <c r="F12" s="4" t="str">
        <f>IF(C12=0,"",INDEX(Nimet!$A$2:$D$251,C12,4))</f>
        <v>Jouni Nousiainen, KuPTS</v>
      </c>
      <c r="G12" s="32" t="s">
        <v>190</v>
      </c>
      <c r="H12" s="23"/>
      <c r="I12" s="130">
        <v>1</v>
      </c>
      <c r="J12" s="22"/>
    </row>
    <row r="13" spans="3:10" ht="14.25" customHeight="1">
      <c r="C13" s="20">
        <v>42</v>
      </c>
      <c r="D13" s="42">
        <v>5</v>
      </c>
      <c r="E13" s="38" t="s">
        <v>49</v>
      </c>
      <c r="F13" s="5" t="str">
        <f>IF(C13=0,"",INDEX(Nimet!$A$2:$D$251,C13,4))</f>
        <v>Ville Julin, SeSi</v>
      </c>
      <c r="G13" s="34">
        <v>5</v>
      </c>
      <c r="H13" s="23"/>
      <c r="I13" s="112" t="s">
        <v>208</v>
      </c>
      <c r="J13" s="22"/>
    </row>
    <row r="14" spans="3:10" ht="14.25" customHeight="1">
      <c r="C14" s="20">
        <v>49</v>
      </c>
      <c r="D14" s="43">
        <v>6</v>
      </c>
      <c r="E14" s="39" t="s">
        <v>50</v>
      </c>
      <c r="F14" s="4" t="str">
        <f>IF(C14=0,"",INDEX(Nimet!$A$2:$D$251,C14,4))</f>
        <v>Ilkka Saarnilehto, MBF</v>
      </c>
      <c r="G14" s="111" t="s">
        <v>192</v>
      </c>
      <c r="H14" s="36">
        <v>8</v>
      </c>
      <c r="I14" s="23"/>
      <c r="J14" s="22"/>
    </row>
    <row r="15" spans="3:10" ht="14.25" customHeight="1">
      <c r="C15" s="20">
        <v>16</v>
      </c>
      <c r="D15" s="42">
        <v>7</v>
      </c>
      <c r="E15" s="38" t="s">
        <v>51</v>
      </c>
      <c r="F15" s="5" t="str">
        <f>IF(C15=0,"",INDEX(Nimet!$A$2:$D$251,C15,4))</f>
        <v>Iiro Tennilä, PT 75</v>
      </c>
      <c r="G15" s="37">
        <v>8</v>
      </c>
      <c r="H15" s="32" t="s">
        <v>202</v>
      </c>
      <c r="I15" s="23"/>
      <c r="J15" s="22"/>
    </row>
    <row r="16" spans="3:10" ht="14.25" customHeight="1">
      <c r="C16" s="20">
        <v>26</v>
      </c>
      <c r="D16" s="43">
        <v>8</v>
      </c>
      <c r="E16" s="39" t="s">
        <v>52</v>
      </c>
      <c r="F16" s="4" t="str">
        <f>IF(C16=0,"",INDEX(Nimet!$A$2:$D$251,C16,4))</f>
        <v>Samuli Soine, PT Espoo</v>
      </c>
      <c r="G16" s="32" t="s">
        <v>187</v>
      </c>
      <c r="H16" s="22"/>
      <c r="I16" s="23"/>
      <c r="J16" s="22"/>
    </row>
    <row r="17" spans="4:10" ht="14.25" customHeight="1">
      <c r="D17" s="3"/>
      <c r="E17" s="41"/>
      <c r="F17" s="3"/>
      <c r="G17" s="32"/>
      <c r="H17" s="22"/>
      <c r="I17" s="23"/>
      <c r="J17" s="129" t="s">
        <v>218</v>
      </c>
    </row>
    <row r="18" spans="4:11" ht="14.25" customHeight="1">
      <c r="D18" s="2"/>
      <c r="E18" s="39"/>
      <c r="F18" s="2"/>
      <c r="G18" s="33"/>
      <c r="H18" s="24"/>
      <c r="I18" s="23"/>
      <c r="J18" s="113" t="s">
        <v>221</v>
      </c>
      <c r="K18" s="3"/>
    </row>
    <row r="19" spans="3:11" ht="14.25" customHeight="1">
      <c r="C19" s="20">
        <v>15</v>
      </c>
      <c r="D19" s="42">
        <v>9</v>
      </c>
      <c r="E19" s="38" t="s">
        <v>53</v>
      </c>
      <c r="F19" s="5" t="str">
        <f>IF(C19=0,"",INDEX(Nimet!$A$2:$D$251,C19,4))</f>
        <v>Otto Tennilä, PT 75</v>
      </c>
      <c r="G19" s="34">
        <v>9</v>
      </c>
      <c r="H19" s="22"/>
      <c r="I19" s="23"/>
      <c r="J19" s="22"/>
      <c r="K19" s="3"/>
    </row>
    <row r="20" spans="3:11" ht="14.25" customHeight="1">
      <c r="C20" s="20">
        <v>3</v>
      </c>
      <c r="D20" s="43">
        <v>10</v>
      </c>
      <c r="E20" s="39" t="s">
        <v>54</v>
      </c>
      <c r="F20" s="4" t="str">
        <f>IF(C20=0,"",INDEX(Nimet!$A$2:$D$251,C20,4))</f>
        <v>Toivo Karhu, TuPy</v>
      </c>
      <c r="G20" s="111" t="s">
        <v>191</v>
      </c>
      <c r="H20" s="35">
        <v>9</v>
      </c>
      <c r="I20" s="23"/>
      <c r="J20" s="22"/>
      <c r="K20" s="3"/>
    </row>
    <row r="21" spans="3:11" ht="14.25" customHeight="1">
      <c r="C21" s="20">
        <v>55</v>
      </c>
      <c r="D21" s="42">
        <v>11</v>
      </c>
      <c r="E21" s="38" t="s">
        <v>55</v>
      </c>
      <c r="F21" s="5" t="str">
        <f>IF(C21=0,"",INDEX(Nimet!$A$2:$D$251,C21,4))</f>
        <v>Junjie Wu, MBF</v>
      </c>
      <c r="G21" s="37">
        <v>12</v>
      </c>
      <c r="H21" s="112" t="s">
        <v>196</v>
      </c>
      <c r="I21" s="23"/>
      <c r="J21" s="22"/>
      <c r="K21" s="3"/>
    </row>
    <row r="22" spans="3:11" ht="14.25" customHeight="1">
      <c r="C22" s="20">
        <v>27</v>
      </c>
      <c r="D22" s="43">
        <v>12</v>
      </c>
      <c r="E22" s="39" t="s">
        <v>56</v>
      </c>
      <c r="F22" s="4" t="str">
        <f>IF(C22=0,"",INDEX(Nimet!$A$2:$D$251,C22,4))</f>
        <v>Pauli Hietikko, PT Espoo</v>
      </c>
      <c r="G22" s="32" t="s">
        <v>188</v>
      </c>
      <c r="H22" s="23"/>
      <c r="I22" s="132" t="s">
        <v>175</v>
      </c>
      <c r="J22" s="22"/>
      <c r="K22" s="3"/>
    </row>
    <row r="23" spans="3:11" ht="14.25" customHeight="1">
      <c r="C23" s="20">
        <v>34</v>
      </c>
      <c r="D23" s="42">
        <v>13</v>
      </c>
      <c r="E23" s="38" t="s">
        <v>57</v>
      </c>
      <c r="F23" s="5" t="str">
        <f>IF(C23=0,"",INDEX(Nimet!$A$2:$D$251,C23,4))</f>
        <v>Andre Rodriguez, Por-83</v>
      </c>
      <c r="G23" s="34">
        <v>14</v>
      </c>
      <c r="H23" s="23"/>
      <c r="I23" s="32" t="s">
        <v>219</v>
      </c>
      <c r="J23" s="22"/>
      <c r="K23" s="3"/>
    </row>
    <row r="24" spans="3:11" ht="14.25" customHeight="1">
      <c r="C24" s="20">
        <v>6</v>
      </c>
      <c r="D24" s="43">
        <v>14</v>
      </c>
      <c r="E24" s="39" t="s">
        <v>58</v>
      </c>
      <c r="F24" s="4" t="str">
        <f>IF(C24=0,"",INDEX(Nimet!$A$2:$D$251,C24,4))</f>
        <v>Riku Autio, KoKa</v>
      </c>
      <c r="G24" s="111" t="s">
        <v>193</v>
      </c>
      <c r="H24" s="36">
        <v>16</v>
      </c>
      <c r="I24" s="22"/>
      <c r="J24" s="22"/>
      <c r="K24" s="3"/>
    </row>
    <row r="25" spans="3:11" ht="14.25" customHeight="1">
      <c r="C25" s="20">
        <v>35</v>
      </c>
      <c r="D25" s="42">
        <v>15</v>
      </c>
      <c r="E25" s="38" t="s">
        <v>59</v>
      </c>
      <c r="F25" s="5" t="str">
        <f>IF(C25=0,"",INDEX(Nimet!$A$2:$D$251,C25,4))</f>
        <v>Roni Kantola, TuKa</v>
      </c>
      <c r="G25" s="37">
        <v>16</v>
      </c>
      <c r="H25" s="32" t="s">
        <v>194</v>
      </c>
      <c r="I25" s="22"/>
      <c r="J25" s="22"/>
      <c r="K25" s="3"/>
    </row>
    <row r="26" spans="3:11" ht="14.25" customHeight="1">
      <c r="C26" s="20">
        <v>36</v>
      </c>
      <c r="D26" s="43">
        <v>16</v>
      </c>
      <c r="E26" s="39" t="s">
        <v>60</v>
      </c>
      <c r="F26" s="4" t="str">
        <f>IF(C26=0,"",INDEX(Nimet!$A$2:$D$251,C26,4))</f>
        <v>Roope Kantola, TuKa</v>
      </c>
      <c r="G26" s="32" t="s">
        <v>189</v>
      </c>
      <c r="H26" s="22"/>
      <c r="I26" s="22"/>
      <c r="J26" s="22"/>
      <c r="K26" s="3"/>
    </row>
    <row r="27" spans="7:11" ht="14.25" customHeight="1">
      <c r="G27" s="7"/>
      <c r="H27" s="7"/>
      <c r="I27" s="22"/>
      <c r="J27" s="22"/>
      <c r="K27" s="3"/>
    </row>
    <row r="28" spans="9:10" ht="15" customHeight="1">
      <c r="I28" s="154"/>
      <c r="J28" s="15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47"/>
  <sheetViews>
    <sheetView zoomScale="75" zoomScaleNormal="75" workbookViewId="0" topLeftCell="C1">
      <selection activeCell="H36" sqref="H3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6" t="s">
        <v>73</v>
      </c>
    </row>
    <row r="2" ht="15" customHeight="1">
      <c r="D2" s="10"/>
    </row>
    <row r="3" spans="4:8" ht="15" customHeight="1">
      <c r="D3" s="125" t="s">
        <v>75</v>
      </c>
      <c r="G3" s="155" t="s">
        <v>29</v>
      </c>
      <c r="H3" s="156" t="s">
        <v>134</v>
      </c>
    </row>
    <row r="4" spans="4:8" ht="15" customHeight="1">
      <c r="D4" s="9"/>
      <c r="G4" s="155" t="s">
        <v>30</v>
      </c>
      <c r="H4" s="9" t="s">
        <v>135</v>
      </c>
    </row>
    <row r="5" spans="4:8" ht="15" customHeight="1">
      <c r="D5" s="125" t="s">
        <v>44</v>
      </c>
      <c r="G5" s="155" t="s">
        <v>31</v>
      </c>
      <c r="H5" s="9" t="s">
        <v>136</v>
      </c>
    </row>
    <row r="6" spans="4:8" ht="15" customHeight="1">
      <c r="D6" s="9"/>
      <c r="G6" s="155" t="s">
        <v>31</v>
      </c>
      <c r="H6" s="9" t="s">
        <v>139</v>
      </c>
    </row>
    <row r="7" spans="3:6" ht="15" customHeight="1">
      <c r="C7" s="16"/>
      <c r="D7" s="2"/>
      <c r="E7" s="2"/>
      <c r="F7" s="2"/>
    </row>
    <row r="8" spans="3:10" ht="14.25" customHeight="1">
      <c r="C8" s="116"/>
      <c r="D8" s="42">
        <v>1</v>
      </c>
      <c r="E8" s="38"/>
      <c r="F8" s="5" t="s">
        <v>134</v>
      </c>
      <c r="G8" s="34"/>
      <c r="H8" s="22"/>
      <c r="I8" s="22"/>
      <c r="J8" s="22"/>
    </row>
    <row r="9" spans="3:10" ht="14.25" customHeight="1">
      <c r="C9" s="116"/>
      <c r="D9" s="43">
        <v>2</v>
      </c>
      <c r="E9" s="39"/>
      <c r="F9" s="4"/>
      <c r="G9" s="29"/>
      <c r="H9" s="35" t="s">
        <v>134</v>
      </c>
      <c r="I9" s="22"/>
      <c r="J9" s="22"/>
    </row>
    <row r="10" spans="3:10" ht="14.25" customHeight="1">
      <c r="C10" s="116"/>
      <c r="D10" s="42">
        <v>3</v>
      </c>
      <c r="E10" s="38"/>
      <c r="F10" s="5"/>
      <c r="G10" s="37"/>
      <c r="H10" s="112" t="s">
        <v>158</v>
      </c>
      <c r="I10" s="22"/>
      <c r="J10" s="22"/>
    </row>
    <row r="11" spans="3:10" ht="14.25" customHeight="1">
      <c r="C11" s="116"/>
      <c r="D11" s="43">
        <v>4</v>
      </c>
      <c r="E11" s="39"/>
      <c r="F11" s="4" t="s">
        <v>137</v>
      </c>
      <c r="G11" s="30"/>
      <c r="H11" s="23"/>
      <c r="I11" s="35" t="s">
        <v>134</v>
      </c>
      <c r="J11" s="22"/>
    </row>
    <row r="12" spans="3:10" ht="14.25" customHeight="1">
      <c r="C12" s="116"/>
      <c r="D12" s="42">
        <v>5</v>
      </c>
      <c r="E12" s="38"/>
      <c r="F12" s="5" t="s">
        <v>136</v>
      </c>
      <c r="G12" s="34"/>
      <c r="H12" s="23"/>
      <c r="I12" s="113" t="s">
        <v>159</v>
      </c>
      <c r="J12" s="22"/>
    </row>
    <row r="13" spans="3:10" ht="14.25" customHeight="1">
      <c r="C13" s="116"/>
      <c r="D13" s="43">
        <v>6</v>
      </c>
      <c r="E13" s="39"/>
      <c r="F13" s="4"/>
      <c r="G13" s="29"/>
      <c r="H13" s="36" t="s">
        <v>135</v>
      </c>
      <c r="I13" s="22"/>
      <c r="J13" s="22"/>
    </row>
    <row r="14" spans="3:10" ht="14.25" customHeight="1">
      <c r="C14" s="116"/>
      <c r="D14" s="42">
        <v>7</v>
      </c>
      <c r="E14" s="38"/>
      <c r="F14" s="5"/>
      <c r="G14" s="37"/>
      <c r="H14" s="32" t="s">
        <v>159</v>
      </c>
      <c r="I14" s="22"/>
      <c r="J14" s="22"/>
    </row>
    <row r="15" spans="3:10" ht="14.25" customHeight="1">
      <c r="C15" s="116"/>
      <c r="D15" s="43">
        <v>8</v>
      </c>
      <c r="E15" s="39"/>
      <c r="F15" s="4" t="s">
        <v>135</v>
      </c>
      <c r="G15" s="30"/>
      <c r="H15" s="22"/>
      <c r="I15" s="22"/>
      <c r="J15" s="22"/>
    </row>
    <row r="16" spans="3:10" ht="14.25" customHeight="1">
      <c r="C16" s="16"/>
      <c r="D16" s="3"/>
      <c r="E16" s="40"/>
      <c r="F16" s="3"/>
      <c r="G16" s="22"/>
      <c r="H16" s="22"/>
      <c r="I16" s="22"/>
      <c r="J16" s="115"/>
    </row>
    <row r="17" spans="9:10" ht="14.25" customHeight="1">
      <c r="I17" s="3"/>
      <c r="J17" s="3"/>
    </row>
    <row r="18" ht="14.25" customHeight="1"/>
    <row r="19" spans="4:10" ht="15.75">
      <c r="D19" s="125" t="s">
        <v>74</v>
      </c>
      <c r="G19" s="155" t="s">
        <v>29</v>
      </c>
      <c r="H19" s="156" t="s">
        <v>66</v>
      </c>
      <c r="I19" s="9"/>
      <c r="J19" s="9" t="s">
        <v>171</v>
      </c>
    </row>
    <row r="20" spans="4:10" ht="14.25" customHeight="1">
      <c r="D20" s="9"/>
      <c r="G20" s="155" t="s">
        <v>30</v>
      </c>
      <c r="H20" s="9" t="s">
        <v>35</v>
      </c>
      <c r="I20" s="9"/>
      <c r="J20" s="9" t="s">
        <v>227</v>
      </c>
    </row>
    <row r="21" spans="4:10" ht="15" customHeight="1">
      <c r="D21" s="125" t="s">
        <v>44</v>
      </c>
      <c r="G21" s="155" t="s">
        <v>31</v>
      </c>
      <c r="H21" s="9" t="s">
        <v>109</v>
      </c>
      <c r="I21" s="9"/>
      <c r="J21" s="9" t="s">
        <v>228</v>
      </c>
    </row>
    <row r="22" spans="4:10" ht="15" customHeight="1">
      <c r="D22" s="9"/>
      <c r="G22" s="155" t="s">
        <v>31</v>
      </c>
      <c r="H22" s="9" t="s">
        <v>173</v>
      </c>
      <c r="I22" s="9"/>
      <c r="J22" s="9"/>
    </row>
    <row r="23" spans="4:6" ht="15" customHeight="1">
      <c r="D23" s="2"/>
      <c r="E23" s="2"/>
      <c r="F23" s="2"/>
    </row>
    <row r="24" spans="4:9" ht="15" customHeight="1">
      <c r="D24" s="42">
        <v>1</v>
      </c>
      <c r="E24" s="38"/>
      <c r="F24" s="5" t="s">
        <v>134</v>
      </c>
      <c r="G24" s="34" t="s">
        <v>134</v>
      </c>
      <c r="H24" s="22"/>
      <c r="I24" s="22"/>
    </row>
    <row r="25" spans="4:9" ht="15" customHeight="1">
      <c r="D25" s="43">
        <v>2</v>
      </c>
      <c r="E25" s="39"/>
      <c r="F25" s="4"/>
      <c r="G25" s="29"/>
      <c r="H25" s="35" t="s">
        <v>35</v>
      </c>
      <c r="I25" s="22"/>
    </row>
    <row r="26" spans="4:9" ht="15" customHeight="1">
      <c r="D26" s="42">
        <v>3</v>
      </c>
      <c r="E26" s="38"/>
      <c r="F26" s="5" t="s">
        <v>138</v>
      </c>
      <c r="G26" s="37" t="s">
        <v>35</v>
      </c>
      <c r="H26" s="112" t="s">
        <v>166</v>
      </c>
      <c r="I26" s="22"/>
    </row>
    <row r="27" spans="4:9" ht="15" customHeight="1">
      <c r="D27" s="43">
        <v>4</v>
      </c>
      <c r="E27" s="39"/>
      <c r="F27" s="4" t="s">
        <v>35</v>
      </c>
      <c r="G27" s="32" t="s">
        <v>160</v>
      </c>
      <c r="H27" s="23"/>
      <c r="I27" s="35" t="s">
        <v>66</v>
      </c>
    </row>
    <row r="28" spans="4:9" ht="15" customHeight="1">
      <c r="D28" s="42">
        <v>5</v>
      </c>
      <c r="E28" s="38"/>
      <c r="F28" s="5" t="s">
        <v>109</v>
      </c>
      <c r="G28" s="34" t="s">
        <v>109</v>
      </c>
      <c r="H28" s="23"/>
      <c r="I28" s="113" t="s">
        <v>172</v>
      </c>
    </row>
    <row r="29" spans="4:9" ht="15" customHeight="1">
      <c r="D29" s="43">
        <v>6</v>
      </c>
      <c r="E29" s="39"/>
      <c r="F29" s="4" t="s">
        <v>135</v>
      </c>
      <c r="G29" s="111" t="s">
        <v>162</v>
      </c>
      <c r="H29" s="36" t="s">
        <v>66</v>
      </c>
      <c r="I29" s="22"/>
    </row>
    <row r="30" spans="4:9" ht="15" customHeight="1">
      <c r="D30" s="42">
        <v>7</v>
      </c>
      <c r="E30" s="38"/>
      <c r="F30" s="5" t="s">
        <v>85</v>
      </c>
      <c r="G30" s="37" t="s">
        <v>66</v>
      </c>
      <c r="H30" s="32" t="s">
        <v>162</v>
      </c>
      <c r="I30" s="22"/>
    </row>
    <row r="31" spans="4:9" ht="15" customHeight="1">
      <c r="D31" s="43">
        <v>8</v>
      </c>
      <c r="E31" s="39"/>
      <c r="F31" s="4" t="s">
        <v>66</v>
      </c>
      <c r="G31" s="32" t="s">
        <v>161</v>
      </c>
      <c r="H31" s="22"/>
      <c r="I31" s="22"/>
    </row>
    <row r="34" spans="7:10" ht="15" customHeight="1">
      <c r="G34" s="9"/>
      <c r="H34" s="9"/>
      <c r="I34" s="9"/>
      <c r="J34" s="9"/>
    </row>
    <row r="35" spans="4:10" ht="15.75">
      <c r="D35" s="125" t="s">
        <v>77</v>
      </c>
      <c r="G35" s="155" t="s">
        <v>29</v>
      </c>
      <c r="H35" s="156" t="s">
        <v>106</v>
      </c>
      <c r="I35" s="9"/>
      <c r="J35" s="9" t="s">
        <v>168</v>
      </c>
    </row>
    <row r="36" spans="4:10" ht="15" customHeight="1">
      <c r="D36" s="9"/>
      <c r="G36" s="155" t="s">
        <v>30</v>
      </c>
      <c r="H36" s="9" t="s">
        <v>85</v>
      </c>
      <c r="I36" s="9"/>
      <c r="J36" s="9" t="s">
        <v>170</v>
      </c>
    </row>
    <row r="37" spans="4:10" ht="15" customHeight="1">
      <c r="D37" s="125" t="s">
        <v>146</v>
      </c>
      <c r="G37" s="155" t="s">
        <v>31</v>
      </c>
      <c r="H37" s="9" t="s">
        <v>173</v>
      </c>
      <c r="I37" s="9"/>
      <c r="J37" s="9" t="s">
        <v>169</v>
      </c>
    </row>
    <row r="38" spans="4:10" ht="15" customHeight="1">
      <c r="D38" s="9"/>
      <c r="G38" s="155" t="s">
        <v>31</v>
      </c>
      <c r="H38" s="9" t="s">
        <v>174</v>
      </c>
      <c r="I38" s="9"/>
      <c r="J38" s="9"/>
    </row>
    <row r="39" spans="4:6" ht="15" customHeight="1">
      <c r="D39" s="2"/>
      <c r="E39" s="2"/>
      <c r="F39" s="2"/>
    </row>
    <row r="40" spans="4:9" ht="15" customHeight="1">
      <c r="D40" s="42">
        <v>1</v>
      </c>
      <c r="E40" s="38"/>
      <c r="F40" s="5" t="s">
        <v>134</v>
      </c>
      <c r="G40" s="34" t="s">
        <v>134</v>
      </c>
      <c r="H40" s="22"/>
      <c r="I40" s="22"/>
    </row>
    <row r="41" spans="4:9" ht="15" customHeight="1">
      <c r="D41" s="43">
        <v>2</v>
      </c>
      <c r="E41" s="39"/>
      <c r="F41" s="4"/>
      <c r="G41" s="29"/>
      <c r="H41" s="35" t="s">
        <v>106</v>
      </c>
      <c r="I41" s="22"/>
    </row>
    <row r="42" spans="4:9" ht="15" customHeight="1">
      <c r="D42" s="42">
        <v>3</v>
      </c>
      <c r="E42" s="38"/>
      <c r="F42" s="5" t="s">
        <v>106</v>
      </c>
      <c r="G42" s="37" t="s">
        <v>163</v>
      </c>
      <c r="H42" s="112" t="s">
        <v>12</v>
      </c>
      <c r="I42" s="22"/>
    </row>
    <row r="43" spans="4:9" ht="15" customHeight="1">
      <c r="D43" s="43">
        <v>4</v>
      </c>
      <c r="E43" s="39"/>
      <c r="F43" s="4" t="s">
        <v>136</v>
      </c>
      <c r="G43" s="32" t="s">
        <v>158</v>
      </c>
      <c r="H43" s="23"/>
      <c r="I43" s="35" t="s">
        <v>106</v>
      </c>
    </row>
    <row r="44" spans="4:9" ht="15" customHeight="1">
      <c r="D44" s="42">
        <v>5</v>
      </c>
      <c r="E44" s="38"/>
      <c r="F44" s="5" t="s">
        <v>85</v>
      </c>
      <c r="G44" s="34" t="s">
        <v>85</v>
      </c>
      <c r="H44" s="23"/>
      <c r="I44" s="113" t="s">
        <v>159</v>
      </c>
    </row>
    <row r="45" spans="4:9" ht="15" customHeight="1">
      <c r="D45" s="43">
        <v>6</v>
      </c>
      <c r="E45" s="39"/>
      <c r="F45" s="4" t="s">
        <v>139</v>
      </c>
      <c r="G45" s="111" t="s">
        <v>165</v>
      </c>
      <c r="H45" s="36" t="s">
        <v>85</v>
      </c>
      <c r="I45" s="22"/>
    </row>
    <row r="46" spans="4:9" ht="15" customHeight="1">
      <c r="D46" s="42">
        <v>7</v>
      </c>
      <c r="E46" s="38"/>
      <c r="F46" s="5" t="s">
        <v>140</v>
      </c>
      <c r="G46" s="37" t="s">
        <v>164</v>
      </c>
      <c r="H46" s="32" t="s">
        <v>159</v>
      </c>
      <c r="I46" s="22"/>
    </row>
    <row r="47" spans="4:9" ht="15" customHeight="1">
      <c r="D47" s="43">
        <v>8</v>
      </c>
      <c r="E47" s="39"/>
      <c r="F47" s="4" t="s">
        <v>135</v>
      </c>
      <c r="G47" s="32" t="s">
        <v>165</v>
      </c>
      <c r="H47" s="22"/>
      <c r="I47" s="22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zoomScale="75" zoomScaleNormal="75" workbookViewId="0" topLeftCell="A1">
      <selection activeCell="H6" sqref="H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6" t="s">
        <v>73</v>
      </c>
    </row>
    <row r="2" ht="15" customHeight="1">
      <c r="D2" s="10"/>
    </row>
    <row r="3" spans="4:10" ht="15.75">
      <c r="D3" s="125" t="s">
        <v>76</v>
      </c>
      <c r="G3" s="155" t="s">
        <v>29</v>
      </c>
      <c r="H3" s="156" t="s">
        <v>109</v>
      </c>
      <c r="I3" s="9"/>
      <c r="J3" s="9" t="str">
        <f>IF(J18="","",J18)</f>
        <v>5-4</v>
      </c>
    </row>
    <row r="4" spans="4:10" ht="15" customHeight="1">
      <c r="D4" s="9"/>
      <c r="G4" s="155" t="s">
        <v>30</v>
      </c>
      <c r="H4" s="9" t="s">
        <v>141</v>
      </c>
      <c r="I4" s="9"/>
      <c r="J4" s="9"/>
    </row>
    <row r="5" spans="4:10" ht="15.75">
      <c r="D5" s="125" t="s">
        <v>146</v>
      </c>
      <c r="G5" s="155" t="s">
        <v>31</v>
      </c>
      <c r="H5" s="9" t="s">
        <v>102</v>
      </c>
      <c r="I5" s="9"/>
      <c r="J5" s="9"/>
    </row>
    <row r="6" spans="4:10" ht="15" customHeight="1">
      <c r="D6" s="9"/>
      <c r="G6" s="155" t="s">
        <v>31</v>
      </c>
      <c r="H6" s="9" t="s">
        <v>142</v>
      </c>
      <c r="I6" s="9"/>
      <c r="J6" s="9"/>
    </row>
    <row r="7" spans="7:10" ht="15" customHeight="1">
      <c r="G7" s="15"/>
      <c r="H7" s="15"/>
      <c r="I7" s="15"/>
      <c r="J7" s="15"/>
    </row>
    <row r="8" spans="4:10" ht="15" customHeight="1">
      <c r="D8" s="2"/>
      <c r="E8" s="2"/>
      <c r="F8" s="2"/>
      <c r="G8" s="15"/>
      <c r="H8" s="15"/>
      <c r="I8" s="15"/>
      <c r="J8" s="15"/>
    </row>
    <row r="9" spans="2:10" ht="14.25" customHeight="1">
      <c r="B9" s="16"/>
      <c r="C9" s="116"/>
      <c r="D9" s="44">
        <v>1</v>
      </c>
      <c r="E9" s="38"/>
      <c r="F9" s="5" t="s">
        <v>141</v>
      </c>
      <c r="G9" s="129"/>
      <c r="H9" s="22"/>
      <c r="I9" s="22"/>
      <c r="J9" s="22"/>
    </row>
    <row r="10" spans="2:10" ht="14.25" customHeight="1">
      <c r="B10" s="16"/>
      <c r="C10" s="116"/>
      <c r="D10" s="43">
        <v>2</v>
      </c>
      <c r="E10" s="39"/>
      <c r="F10" s="4"/>
      <c r="G10" s="29"/>
      <c r="H10" s="130" t="s">
        <v>138</v>
      </c>
      <c r="I10" s="22"/>
      <c r="J10" s="22"/>
    </row>
    <row r="11" spans="2:10" ht="14.25" customHeight="1">
      <c r="B11" s="16"/>
      <c r="C11" s="116"/>
      <c r="D11" s="42">
        <v>3</v>
      </c>
      <c r="E11" s="38"/>
      <c r="F11" s="5"/>
      <c r="G11" s="131"/>
      <c r="H11" s="112" t="s">
        <v>161</v>
      </c>
      <c r="I11" s="22"/>
      <c r="J11" s="22"/>
    </row>
    <row r="12" spans="2:10" ht="14.25" customHeight="1">
      <c r="B12" s="16"/>
      <c r="C12" s="116"/>
      <c r="D12" s="43">
        <v>4</v>
      </c>
      <c r="E12" s="39"/>
      <c r="F12" s="4" t="s">
        <v>143</v>
      </c>
      <c r="G12" s="30"/>
      <c r="H12" s="23"/>
      <c r="I12" s="130" t="s">
        <v>138</v>
      </c>
      <c r="J12" s="22"/>
    </row>
    <row r="13" spans="2:10" ht="14.25" customHeight="1">
      <c r="B13" s="16"/>
      <c r="C13" s="116"/>
      <c r="D13" s="42">
        <v>5</v>
      </c>
      <c r="E13" s="38"/>
      <c r="F13" s="5" t="s">
        <v>35</v>
      </c>
      <c r="G13" s="129" t="s">
        <v>142</v>
      </c>
      <c r="H13" s="23"/>
      <c r="I13" s="112" t="s">
        <v>172</v>
      </c>
      <c r="J13" s="22"/>
    </row>
    <row r="14" spans="2:10" ht="14.25" customHeight="1">
      <c r="B14" s="16"/>
      <c r="C14" s="116"/>
      <c r="D14" s="43">
        <v>6</v>
      </c>
      <c r="E14" s="39"/>
      <c r="F14" s="4" t="s">
        <v>142</v>
      </c>
      <c r="G14" s="111" t="s">
        <v>162</v>
      </c>
      <c r="H14" s="132" t="s">
        <v>142</v>
      </c>
      <c r="I14" s="23"/>
      <c r="J14" s="22"/>
    </row>
    <row r="15" spans="2:10" ht="14.25" customHeight="1">
      <c r="B15" s="16"/>
      <c r="C15" s="116"/>
      <c r="D15" s="42">
        <v>7</v>
      </c>
      <c r="E15" s="38"/>
      <c r="F15" s="5"/>
      <c r="G15" s="131"/>
      <c r="H15" s="32" t="s">
        <v>161</v>
      </c>
      <c r="I15" s="23"/>
      <c r="J15" s="22"/>
    </row>
    <row r="16" spans="2:10" ht="14.25" customHeight="1">
      <c r="B16" s="16"/>
      <c r="C16" s="116"/>
      <c r="D16" s="43">
        <v>8</v>
      </c>
      <c r="E16" s="39"/>
      <c r="F16" s="4" t="s">
        <v>134</v>
      </c>
      <c r="G16" s="30"/>
      <c r="H16" s="22"/>
      <c r="I16" s="23"/>
      <c r="J16" s="22"/>
    </row>
    <row r="17" spans="2:10" ht="14.25" customHeight="1">
      <c r="B17" s="16"/>
      <c r="C17" s="16"/>
      <c r="D17" s="3"/>
      <c r="E17" s="41"/>
      <c r="F17" s="3"/>
      <c r="G17" s="32"/>
      <c r="H17" s="22"/>
      <c r="I17" s="23"/>
      <c r="J17" s="129" t="s">
        <v>109</v>
      </c>
    </row>
    <row r="18" spans="2:11" ht="14.25" customHeight="1">
      <c r="B18" s="16"/>
      <c r="C18" s="16"/>
      <c r="D18" s="2"/>
      <c r="E18" s="39"/>
      <c r="F18" s="2"/>
      <c r="G18" s="33"/>
      <c r="H18" s="24"/>
      <c r="I18" s="23"/>
      <c r="J18" s="113" t="s">
        <v>172</v>
      </c>
      <c r="K18" s="3"/>
    </row>
    <row r="19" spans="2:11" ht="14.25" customHeight="1">
      <c r="B19" s="16"/>
      <c r="C19" s="116"/>
      <c r="D19" s="42">
        <v>9</v>
      </c>
      <c r="E19" s="38"/>
      <c r="F19" s="5" t="s">
        <v>102</v>
      </c>
      <c r="G19" s="129"/>
      <c r="H19" s="22"/>
      <c r="I19" s="23"/>
      <c r="J19" s="22"/>
      <c r="K19" s="3"/>
    </row>
    <row r="20" spans="2:11" ht="14.25" customHeight="1">
      <c r="B20" s="16"/>
      <c r="C20" s="116"/>
      <c r="D20" s="43">
        <v>10</v>
      </c>
      <c r="E20" s="39"/>
      <c r="F20" s="4"/>
      <c r="G20" s="29"/>
      <c r="H20" s="130" t="s">
        <v>102</v>
      </c>
      <c r="I20" s="23"/>
      <c r="J20" s="22"/>
      <c r="K20" s="3"/>
    </row>
    <row r="21" spans="2:11" ht="14.25" customHeight="1">
      <c r="B21" s="16"/>
      <c r="C21" s="116"/>
      <c r="D21" s="42">
        <v>11</v>
      </c>
      <c r="E21" s="38"/>
      <c r="F21" s="4" t="s">
        <v>85</v>
      </c>
      <c r="G21" s="131" t="s">
        <v>85</v>
      </c>
      <c r="H21" s="112" t="s">
        <v>162</v>
      </c>
      <c r="I21" s="23"/>
      <c r="J21" s="22"/>
      <c r="K21" s="3"/>
    </row>
    <row r="22" spans="2:11" ht="14.25" customHeight="1">
      <c r="B22" s="16"/>
      <c r="C22" s="116"/>
      <c r="D22" s="43">
        <v>12</v>
      </c>
      <c r="E22" s="39"/>
      <c r="F22" s="4" t="s">
        <v>144</v>
      </c>
      <c r="G22" s="32" t="s">
        <v>160</v>
      </c>
      <c r="H22" s="23"/>
      <c r="I22" s="132" t="s">
        <v>109</v>
      </c>
      <c r="J22" s="22"/>
      <c r="K22" s="3"/>
    </row>
    <row r="23" spans="2:11" ht="14.25" customHeight="1">
      <c r="B23" s="16"/>
      <c r="C23" s="116"/>
      <c r="D23" s="42">
        <v>13</v>
      </c>
      <c r="E23" s="38"/>
      <c r="F23" s="5" t="s">
        <v>145</v>
      </c>
      <c r="G23" s="129" t="s">
        <v>135</v>
      </c>
      <c r="H23" s="23"/>
      <c r="I23" s="32" t="s">
        <v>161</v>
      </c>
      <c r="J23" s="22"/>
      <c r="K23" s="3"/>
    </row>
    <row r="24" spans="2:11" ht="14.25" customHeight="1">
      <c r="B24" s="16"/>
      <c r="C24" s="116"/>
      <c r="D24" s="43">
        <v>14</v>
      </c>
      <c r="E24" s="39"/>
      <c r="F24" s="4" t="s">
        <v>135</v>
      </c>
      <c r="G24" s="111" t="s">
        <v>167</v>
      </c>
      <c r="H24" s="132" t="s">
        <v>109</v>
      </c>
      <c r="I24" s="22"/>
      <c r="J24" s="22"/>
      <c r="K24" s="3"/>
    </row>
    <row r="25" spans="2:11" ht="14.25" customHeight="1">
      <c r="B25" s="16"/>
      <c r="C25" s="116"/>
      <c r="D25" s="42">
        <v>15</v>
      </c>
      <c r="E25" s="38"/>
      <c r="F25" s="5"/>
      <c r="G25" s="131"/>
      <c r="H25" s="32" t="s">
        <v>161</v>
      </c>
      <c r="I25" s="22"/>
      <c r="J25" s="22"/>
      <c r="K25" s="3"/>
    </row>
    <row r="26" spans="2:11" ht="14.25" customHeight="1">
      <c r="B26" s="16"/>
      <c r="C26" s="116"/>
      <c r="D26" s="43">
        <v>16</v>
      </c>
      <c r="E26" s="39"/>
      <c r="F26" s="4" t="s">
        <v>109</v>
      </c>
      <c r="G26" s="30"/>
      <c r="H26" s="22"/>
      <c r="I26" s="22"/>
      <c r="J26" s="22"/>
      <c r="K26" s="3"/>
    </row>
    <row r="27" spans="5:11" ht="14.25" customHeight="1">
      <c r="E27" s="18"/>
      <c r="G27" s="24"/>
      <c r="H27" s="24"/>
      <c r="I27" s="22"/>
      <c r="J27" s="115"/>
      <c r="K27" s="3"/>
    </row>
    <row r="28" spans="9:10" ht="15" customHeight="1">
      <c r="I28" s="3"/>
      <c r="J28" s="3"/>
    </row>
    <row r="29" spans="9:10" ht="15" customHeight="1">
      <c r="I29" s="3"/>
      <c r="J29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="75" zoomScaleNormal="75" workbookViewId="0" topLeftCell="A1">
      <selection activeCell="B1" sqref="B1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73</v>
      </c>
      <c r="Y1" s="19" t="s">
        <v>27</v>
      </c>
      <c r="AE1" s="19"/>
      <c r="AF1" s="19"/>
      <c r="AG1" s="19"/>
      <c r="AH1" s="19"/>
    </row>
    <row r="2" spans="2:37" ht="18">
      <c r="B2" s="10"/>
      <c r="Y2" s="1" t="s">
        <v>3</v>
      </c>
      <c r="AF2" s="25" t="s">
        <v>12</v>
      </c>
      <c r="AI2" s="25" t="s">
        <v>5</v>
      </c>
      <c r="AK2" s="25"/>
    </row>
    <row r="3" spans="2:37" ht="15" customHeight="1">
      <c r="B3" s="9"/>
      <c r="Y3" s="1" t="s">
        <v>7</v>
      </c>
      <c r="AF3" s="25" t="s">
        <v>8</v>
      </c>
      <c r="AI3" s="25" t="s">
        <v>17</v>
      </c>
      <c r="AK3" s="25"/>
    </row>
    <row r="4" spans="2:37" ht="15.75">
      <c r="B4" s="125" t="s">
        <v>148</v>
      </c>
      <c r="Y4" s="1" t="s">
        <v>11</v>
      </c>
      <c r="AF4" s="25" t="s">
        <v>20</v>
      </c>
      <c r="AI4" s="25" t="s">
        <v>21</v>
      </c>
      <c r="AK4" s="25"/>
    </row>
    <row r="5" spans="2:37" ht="15" customHeight="1">
      <c r="B5" s="9"/>
      <c r="AI5" s="25"/>
      <c r="AJ5" s="25"/>
      <c r="AK5" s="25"/>
    </row>
    <row r="6" spans="2:37" ht="15" customHeight="1">
      <c r="B6" s="125" t="s">
        <v>43</v>
      </c>
      <c r="AI6" s="25"/>
      <c r="AJ6" s="25"/>
      <c r="AK6" s="25"/>
    </row>
    <row r="7" ht="15" customHeight="1">
      <c r="B7" s="9"/>
    </row>
    <row r="8" spans="2:4" ht="14.25" customHeight="1">
      <c r="B8" s="88" t="s">
        <v>32</v>
      </c>
      <c r="C8" s="28"/>
      <c r="D8" s="28"/>
    </row>
    <row r="9" spans="2:35" ht="14.25" customHeight="1">
      <c r="B9" s="12"/>
      <c r="C9" s="13"/>
      <c r="D9" s="14"/>
      <c r="E9" s="157">
        <v>1</v>
      </c>
      <c r="F9" s="158"/>
      <c r="G9" s="158"/>
      <c r="H9" s="158"/>
      <c r="I9" s="159"/>
      <c r="J9" s="157">
        <v>2</v>
      </c>
      <c r="K9" s="160"/>
      <c r="L9" s="160"/>
      <c r="M9" s="160"/>
      <c r="N9" s="161"/>
      <c r="O9" s="157">
        <v>3</v>
      </c>
      <c r="P9" s="160"/>
      <c r="Q9" s="160"/>
      <c r="R9" s="160"/>
      <c r="S9" s="161"/>
      <c r="T9" s="157">
        <v>4</v>
      </c>
      <c r="U9" s="160"/>
      <c r="V9" s="160"/>
      <c r="W9" s="160"/>
      <c r="X9" s="161"/>
      <c r="Y9" s="157" t="s">
        <v>0</v>
      </c>
      <c r="Z9" s="158"/>
      <c r="AA9" s="158"/>
      <c r="AB9" s="158"/>
      <c r="AC9" s="159"/>
      <c r="AD9" s="157" t="s">
        <v>1</v>
      </c>
      <c r="AE9" s="158"/>
      <c r="AF9" s="158"/>
      <c r="AG9" s="158"/>
      <c r="AH9" s="159"/>
      <c r="AI9" s="26" t="s">
        <v>2</v>
      </c>
    </row>
    <row r="10" spans="1:35" ht="14.25" customHeight="1">
      <c r="A10" s="20">
        <v>39</v>
      </c>
      <c r="B10" s="27">
        <v>1</v>
      </c>
      <c r="C10" s="31">
        <v>1</v>
      </c>
      <c r="D10" s="14" t="str">
        <f>IF(A10=0,"",INDEX(Nimet!$A$2:$D$251,A10,4))</f>
        <v>Jannika Oksanen, TIP-70</v>
      </c>
      <c r="E10" s="162"/>
      <c r="F10" s="163"/>
      <c r="G10" s="163"/>
      <c r="H10" s="163"/>
      <c r="I10" s="164"/>
      <c r="J10" s="165" t="str">
        <f>CONCATENATE(AB22,"-",AD22)</f>
        <v>3-0</v>
      </c>
      <c r="K10" s="166"/>
      <c r="L10" s="166"/>
      <c r="M10" s="166"/>
      <c r="N10" s="167"/>
      <c r="O10" s="165" t="str">
        <f>CONCATENATE(AB16,"-",AD16)</f>
        <v>3-0</v>
      </c>
      <c r="P10" s="166"/>
      <c r="Q10" s="166"/>
      <c r="R10" s="166"/>
      <c r="S10" s="167"/>
      <c r="T10" s="165" t="str">
        <f>CONCATENATE(AB19,"-",AD19)</f>
        <v>0-0</v>
      </c>
      <c r="U10" s="166"/>
      <c r="V10" s="166"/>
      <c r="W10" s="166"/>
      <c r="X10" s="167"/>
      <c r="Y10" s="157" t="str">
        <f>CONCATENATE(AF16+AF19+AF22,"-",AH16+AH19+AH22)</f>
        <v>2-0</v>
      </c>
      <c r="Z10" s="160"/>
      <c r="AA10" s="160"/>
      <c r="AB10" s="160"/>
      <c r="AC10" s="161"/>
      <c r="AD10" s="157" t="str">
        <f>CONCATENATE(AB16+AB19+AB22,"-",AD16+AD19+AD22)</f>
        <v>6-0</v>
      </c>
      <c r="AE10" s="160"/>
      <c r="AF10" s="160"/>
      <c r="AG10" s="160"/>
      <c r="AH10" s="161"/>
      <c r="AI10" s="63">
        <v>1</v>
      </c>
    </row>
    <row r="11" spans="1:35" ht="14.25" customHeight="1">
      <c r="A11" s="20">
        <v>60</v>
      </c>
      <c r="B11" s="27">
        <v>2</v>
      </c>
      <c r="C11" s="31">
        <v>8</v>
      </c>
      <c r="D11" s="14" t="str">
        <f>IF(A11=0,"",INDEX(Nimet!$A$2:$D$251,A11,4))</f>
        <v>Sarah Goldberg, MBF</v>
      </c>
      <c r="E11" s="165" t="str">
        <f>CONCATENATE(AD22,"-",AB22)</f>
        <v>0-3</v>
      </c>
      <c r="F11" s="166"/>
      <c r="G11" s="166"/>
      <c r="H11" s="166"/>
      <c r="I11" s="167"/>
      <c r="J11" s="162"/>
      <c r="K11" s="163"/>
      <c r="L11" s="163"/>
      <c r="M11" s="163"/>
      <c r="N11" s="164"/>
      <c r="O11" s="165" t="str">
        <f>CONCATENATE(AB20,"-",AD20)</f>
        <v>3-0</v>
      </c>
      <c r="P11" s="166"/>
      <c r="Q11" s="166"/>
      <c r="R11" s="166"/>
      <c r="S11" s="167"/>
      <c r="T11" s="165" t="str">
        <f>CONCATENATE(AB17,"-",AD17)</f>
        <v>0-0</v>
      </c>
      <c r="U11" s="166"/>
      <c r="V11" s="166"/>
      <c r="W11" s="166"/>
      <c r="X11" s="167"/>
      <c r="Y11" s="157" t="str">
        <f>CONCATENATE(AF17+AF20+AH22,"-",AH17+AH20+AF22)</f>
        <v>1-1</v>
      </c>
      <c r="Z11" s="160"/>
      <c r="AA11" s="160"/>
      <c r="AB11" s="160"/>
      <c r="AC11" s="161"/>
      <c r="AD11" s="157" t="str">
        <f>CONCATENATE(AB17+AB20+AD22,"-",AD17+AD20+AB22)</f>
        <v>3-3</v>
      </c>
      <c r="AE11" s="160"/>
      <c r="AF11" s="160"/>
      <c r="AG11" s="160"/>
      <c r="AH11" s="161"/>
      <c r="AI11" s="63">
        <v>2</v>
      </c>
    </row>
    <row r="12" spans="1:35" ht="14.25" customHeight="1">
      <c r="A12" s="20">
        <v>62</v>
      </c>
      <c r="B12" s="27">
        <v>3</v>
      </c>
      <c r="C12" s="31">
        <v>11</v>
      </c>
      <c r="D12" s="14" t="str">
        <f>IF(A12=0,"",INDEX(Nimet!$A$2:$D$251,A12,4))</f>
        <v>Sofia Engman, MBF</v>
      </c>
      <c r="E12" s="165" t="str">
        <f>CONCATENATE(AD16,"-",AB16)</f>
        <v>0-3</v>
      </c>
      <c r="F12" s="166"/>
      <c r="G12" s="166"/>
      <c r="H12" s="166"/>
      <c r="I12" s="167"/>
      <c r="J12" s="165" t="str">
        <f>CONCATENATE(AD20,"-",AB20)</f>
        <v>0-3</v>
      </c>
      <c r="K12" s="166"/>
      <c r="L12" s="166"/>
      <c r="M12" s="166"/>
      <c r="N12" s="167"/>
      <c r="O12" s="162"/>
      <c r="P12" s="163"/>
      <c r="Q12" s="163"/>
      <c r="R12" s="163"/>
      <c r="S12" s="164"/>
      <c r="T12" s="165" t="str">
        <f>CONCATENATE(AB23,"-",AD23)</f>
        <v>0-0</v>
      </c>
      <c r="U12" s="166"/>
      <c r="V12" s="166"/>
      <c r="W12" s="166"/>
      <c r="X12" s="167"/>
      <c r="Y12" s="157" t="str">
        <f>CONCATENATE(AH16+AH20+AF23,"-",AF16+AF20+AH23)</f>
        <v>0-2</v>
      </c>
      <c r="Z12" s="160"/>
      <c r="AA12" s="160"/>
      <c r="AB12" s="160"/>
      <c r="AC12" s="161"/>
      <c r="AD12" s="157" t="str">
        <f>CONCATENATE(AD16+AD20+AB23,"-",AB16+AB20+AD23)</f>
        <v>0-6</v>
      </c>
      <c r="AE12" s="160"/>
      <c r="AF12" s="160"/>
      <c r="AG12" s="160"/>
      <c r="AH12" s="161"/>
      <c r="AI12" s="63">
        <v>3</v>
      </c>
    </row>
    <row r="13" spans="1:35" ht="14.25" customHeight="1">
      <c r="A13" s="20"/>
      <c r="B13" s="27">
        <v>4</v>
      </c>
      <c r="C13" s="31"/>
      <c r="D13" s="14">
        <f>IF(A13=0,"",INDEX(Nimet!$A$2:$D$251,A13,4))</f>
      </c>
      <c r="E13" s="165" t="str">
        <f>CONCATENATE(AD19,"-",AB19)</f>
        <v>0-0</v>
      </c>
      <c r="F13" s="166"/>
      <c r="G13" s="166"/>
      <c r="H13" s="166"/>
      <c r="I13" s="167"/>
      <c r="J13" s="165" t="str">
        <f>CONCATENATE(AD17,"-",AB17)</f>
        <v>0-0</v>
      </c>
      <c r="K13" s="166"/>
      <c r="L13" s="166"/>
      <c r="M13" s="166"/>
      <c r="N13" s="167"/>
      <c r="O13" s="165" t="str">
        <f>CONCATENATE(AD23,"-",AB23)</f>
        <v>0-0</v>
      </c>
      <c r="P13" s="166"/>
      <c r="Q13" s="166"/>
      <c r="R13" s="166"/>
      <c r="S13" s="167"/>
      <c r="T13" s="162"/>
      <c r="U13" s="163"/>
      <c r="V13" s="163"/>
      <c r="W13" s="163"/>
      <c r="X13" s="164"/>
      <c r="Y13" s="157" t="str">
        <f>CONCATENATE(AH17+AH19+AH23,"-",AF17+AF19+AF23)</f>
        <v>0-0</v>
      </c>
      <c r="Z13" s="160"/>
      <c r="AA13" s="160"/>
      <c r="AB13" s="160"/>
      <c r="AC13" s="161"/>
      <c r="AD13" s="157" t="str">
        <f>CONCATENATE(AD17+AD19+AD23,"-",AB17+AB19+AB23)</f>
        <v>0-0</v>
      </c>
      <c r="AE13" s="160"/>
      <c r="AF13" s="160"/>
      <c r="AG13" s="160"/>
      <c r="AH13" s="161"/>
      <c r="AI13" s="63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27</v>
      </c>
      <c r="G15" s="53"/>
      <c r="H15" s="54">
        <v>1</v>
      </c>
      <c r="I15" s="55"/>
      <c r="J15" s="45"/>
      <c r="K15" s="48"/>
      <c r="L15" s="47">
        <v>2</v>
      </c>
      <c r="M15" s="49"/>
      <c r="N15" s="45"/>
      <c r="O15" s="48"/>
      <c r="P15" s="47">
        <v>3</v>
      </c>
      <c r="Q15" s="50"/>
      <c r="S15" s="51"/>
      <c r="T15" s="52">
        <v>4</v>
      </c>
      <c r="U15" s="50"/>
      <c r="W15" s="51"/>
      <c r="X15" s="52">
        <v>5</v>
      </c>
      <c r="Y15" s="50"/>
      <c r="Z15" s="3"/>
      <c r="AA15" s="3"/>
      <c r="AB15" s="51"/>
      <c r="AC15" s="46" t="s">
        <v>33</v>
      </c>
      <c r="AD15" s="50"/>
      <c r="AE15" s="45"/>
      <c r="AF15" s="48"/>
      <c r="AG15" s="56" t="s">
        <v>34</v>
      </c>
      <c r="AH15" s="57"/>
      <c r="AK15" s="11"/>
    </row>
    <row r="16" spans="1:40" ht="14.25" customHeight="1">
      <c r="A16" s="15" t="s">
        <v>12</v>
      </c>
      <c r="B16" s="1" t="str">
        <f>CONCATENATE(D10,"  -  ",D12)</f>
        <v>Jannika Oksanen, TIP-70  -  Sofia Engman, MBF</v>
      </c>
      <c r="G16" s="58">
        <v>11</v>
      </c>
      <c r="H16" s="64" t="s">
        <v>26</v>
      </c>
      <c r="I16" s="59">
        <v>0</v>
      </c>
      <c r="J16" s="65"/>
      <c r="K16" s="58">
        <v>11</v>
      </c>
      <c r="L16" s="64" t="s">
        <v>26</v>
      </c>
      <c r="M16" s="59">
        <v>5</v>
      </c>
      <c r="N16" s="65"/>
      <c r="O16" s="58">
        <v>11</v>
      </c>
      <c r="P16" s="64" t="s">
        <v>26</v>
      </c>
      <c r="Q16" s="59">
        <v>4</v>
      </c>
      <c r="R16" s="66"/>
      <c r="S16" s="58"/>
      <c r="T16" s="64" t="s">
        <v>26</v>
      </c>
      <c r="U16" s="59"/>
      <c r="V16" s="66"/>
      <c r="W16" s="58"/>
      <c r="X16" s="64" t="s">
        <v>26</v>
      </c>
      <c r="Y16" s="59"/>
      <c r="Z16" s="65"/>
      <c r="AA16" s="65"/>
      <c r="AB16" s="67">
        <f>IF($G16-$I16&gt;0,1,0)+IF($K16-$M16&gt;0,1,0)+IF($O16-$Q16&gt;0,1,0)+IF($S16-$U16&gt;0,1,0)+IF($W16-$Y16&gt;0,1,0)</f>
        <v>3</v>
      </c>
      <c r="AC16" s="68" t="s">
        <v>26</v>
      </c>
      <c r="AD16" s="69">
        <f>IF($G16-$I16&lt;0,1,0)+IF($K16-$M16&lt;0,1,0)+IF($O16-$Q16&lt;0,1,0)+IF($S16-$U16&lt;0,1,0)+IF($W16-$Y16&lt;0,1,0)</f>
        <v>0</v>
      </c>
      <c r="AE16" s="70"/>
      <c r="AF16" s="71">
        <f>IF($AB16-$AD16&gt;0,1,0)</f>
        <v>1</v>
      </c>
      <c r="AG16" s="60" t="s">
        <v>26</v>
      </c>
      <c r="AH16" s="72">
        <f>IF($AB16-$AD16&lt;0,1,0)</f>
        <v>0</v>
      </c>
      <c r="AI16" s="73"/>
      <c r="AJ16" s="73"/>
      <c r="AK16" s="73"/>
      <c r="AM16" s="7"/>
      <c r="AN16" s="18"/>
    </row>
    <row r="17" spans="1:40" ht="14.25" customHeight="1">
      <c r="A17" s="15" t="s">
        <v>5</v>
      </c>
      <c r="B17" s="1" t="str">
        <f>CONCATENATE(D11,"  -  ",D13)</f>
        <v>Sarah Goldberg, MBF  -  </v>
      </c>
      <c r="G17" s="86"/>
      <c r="H17" s="74" t="s">
        <v>26</v>
      </c>
      <c r="I17" s="87"/>
      <c r="J17" s="65"/>
      <c r="K17" s="58"/>
      <c r="L17" s="64" t="s">
        <v>26</v>
      </c>
      <c r="M17" s="59"/>
      <c r="N17" s="65"/>
      <c r="O17" s="58"/>
      <c r="P17" s="64" t="s">
        <v>26</v>
      </c>
      <c r="Q17" s="59"/>
      <c r="R17" s="66"/>
      <c r="S17" s="58"/>
      <c r="T17" s="64" t="s">
        <v>26</v>
      </c>
      <c r="U17" s="59"/>
      <c r="V17" s="66"/>
      <c r="W17" s="58"/>
      <c r="X17" s="64" t="s">
        <v>26</v>
      </c>
      <c r="Y17" s="59"/>
      <c r="Z17" s="65"/>
      <c r="AA17" s="65"/>
      <c r="AB17" s="67">
        <f>IF($G17-$I17&gt;0,1,0)+IF($K17-$M17&gt;0,1,0)+IF($O17-$Q17&gt;0,1,0)+IF($S17-$U17&gt;0,1,0)+IF($W17-$Y17&gt;0,1,0)</f>
        <v>0</v>
      </c>
      <c r="AC17" s="68" t="s">
        <v>26</v>
      </c>
      <c r="AD17" s="69">
        <f>IF($G17-$I17&lt;0,1,0)+IF($K17-$M17&lt;0,1,0)+IF($O17-$Q17&lt;0,1,0)+IF($S17-$U17&lt;0,1,0)+IF($W17-$Y17&lt;0,1,0)</f>
        <v>0</v>
      </c>
      <c r="AE17" s="70"/>
      <c r="AF17" s="71">
        <f>IF($AB17-$AD17&gt;0,1,0)</f>
        <v>0</v>
      </c>
      <c r="AG17" s="60" t="s">
        <v>26</v>
      </c>
      <c r="AH17" s="72">
        <f>IF($AB17-$AD17&lt;0,1,0)</f>
        <v>0</v>
      </c>
      <c r="AI17" s="73"/>
      <c r="AJ17" s="73"/>
      <c r="AK17" s="73"/>
      <c r="AM17" s="7"/>
      <c r="AN17" s="18"/>
    </row>
    <row r="18" spans="1:40" ht="14.25" customHeight="1">
      <c r="A18" s="15"/>
      <c r="G18" s="75"/>
      <c r="H18" s="76"/>
      <c r="I18" s="77"/>
      <c r="J18" s="65"/>
      <c r="K18" s="75"/>
      <c r="L18" s="76"/>
      <c r="M18" s="77"/>
      <c r="N18" s="65"/>
      <c r="O18" s="75"/>
      <c r="P18" s="76"/>
      <c r="Q18" s="77"/>
      <c r="R18" s="66"/>
      <c r="S18" s="75"/>
      <c r="T18" s="76"/>
      <c r="U18" s="77"/>
      <c r="V18" s="66"/>
      <c r="W18" s="75"/>
      <c r="X18" s="76"/>
      <c r="Y18" s="77"/>
      <c r="Z18" s="65"/>
      <c r="AA18" s="65"/>
      <c r="AB18" s="67"/>
      <c r="AC18" s="68"/>
      <c r="AD18" s="69"/>
      <c r="AE18" s="70"/>
      <c r="AF18" s="71"/>
      <c r="AG18" s="61"/>
      <c r="AH18" s="72"/>
      <c r="AI18" s="73"/>
      <c r="AJ18" s="73"/>
      <c r="AK18" s="73"/>
      <c r="AN18" s="18"/>
    </row>
    <row r="19" spans="1:40" ht="14.25" customHeight="1">
      <c r="A19" s="15" t="s">
        <v>8</v>
      </c>
      <c r="B19" s="1" t="str">
        <f>CONCATENATE(D10,"  -  ",D13)</f>
        <v>Jannika Oksanen, TIP-70  -  </v>
      </c>
      <c r="G19" s="58"/>
      <c r="H19" s="64" t="s">
        <v>26</v>
      </c>
      <c r="I19" s="59"/>
      <c r="J19" s="65"/>
      <c r="K19" s="58"/>
      <c r="L19" s="64" t="s">
        <v>26</v>
      </c>
      <c r="M19" s="59"/>
      <c r="N19" s="65"/>
      <c r="O19" s="58"/>
      <c r="P19" s="64" t="s">
        <v>26</v>
      </c>
      <c r="Q19" s="59"/>
      <c r="R19" s="66"/>
      <c r="S19" s="58"/>
      <c r="T19" s="64" t="s">
        <v>26</v>
      </c>
      <c r="U19" s="59"/>
      <c r="V19" s="66"/>
      <c r="W19" s="58"/>
      <c r="X19" s="64" t="s">
        <v>26</v>
      </c>
      <c r="Y19" s="59"/>
      <c r="Z19" s="65"/>
      <c r="AA19" s="65"/>
      <c r="AB19" s="67">
        <f>IF($G19-$I19&gt;0,1,0)+IF($K19-$M19&gt;0,1,0)+IF($O19-$Q19&gt;0,1,0)+IF($S19-$U19&gt;0,1,0)+IF($W19-$Y19&gt;0,1,0)</f>
        <v>0</v>
      </c>
      <c r="AC19" s="68" t="s">
        <v>26</v>
      </c>
      <c r="AD19" s="69">
        <f>IF($G19-$I19&lt;0,1,0)+IF($K19-$M19&lt;0,1,0)+IF($O19-$Q19&lt;0,1,0)+IF($S19-$U19&lt;0,1,0)+IF($W19-$Y19&lt;0,1,0)</f>
        <v>0</v>
      </c>
      <c r="AE19" s="70"/>
      <c r="AF19" s="71">
        <f>IF($AB19-$AD19&gt;0,1,0)</f>
        <v>0</v>
      </c>
      <c r="AG19" s="60" t="s">
        <v>26</v>
      </c>
      <c r="AH19" s="72">
        <f>IF($AB19-$AD19&lt;0,1,0)</f>
        <v>0</v>
      </c>
      <c r="AI19" s="73"/>
      <c r="AJ19" s="73"/>
      <c r="AK19" s="73"/>
      <c r="AM19" s="7"/>
      <c r="AN19" s="18"/>
    </row>
    <row r="20" spans="1:40" ht="14.25" customHeight="1">
      <c r="A20" s="15" t="s">
        <v>17</v>
      </c>
      <c r="B20" s="1" t="str">
        <f>CONCATENATE(D11,"  -  ",D12)</f>
        <v>Sarah Goldberg, MBF  -  Sofia Engman, MBF</v>
      </c>
      <c r="G20" s="58">
        <v>11</v>
      </c>
      <c r="H20" s="64" t="s">
        <v>26</v>
      </c>
      <c r="I20" s="59">
        <v>9</v>
      </c>
      <c r="J20" s="65"/>
      <c r="K20" s="58">
        <v>11</v>
      </c>
      <c r="L20" s="64" t="s">
        <v>26</v>
      </c>
      <c r="M20" s="59">
        <v>9</v>
      </c>
      <c r="N20" s="65"/>
      <c r="O20" s="58">
        <v>11</v>
      </c>
      <c r="P20" s="64" t="s">
        <v>26</v>
      </c>
      <c r="Q20" s="59">
        <v>5</v>
      </c>
      <c r="R20" s="66"/>
      <c r="S20" s="58"/>
      <c r="T20" s="64" t="s">
        <v>26</v>
      </c>
      <c r="U20" s="59"/>
      <c r="V20" s="66"/>
      <c r="W20" s="58"/>
      <c r="X20" s="64" t="s">
        <v>26</v>
      </c>
      <c r="Y20" s="59"/>
      <c r="Z20" s="65"/>
      <c r="AA20" s="65"/>
      <c r="AB20" s="67">
        <f>IF($G20-$I20&gt;0,1,0)+IF($K20-$M20&gt;0,1,0)+IF($O20-$Q20&gt;0,1,0)+IF($S20-$U20&gt;0,1,0)+IF($W20-$Y20&gt;0,1,0)</f>
        <v>3</v>
      </c>
      <c r="AC20" s="68" t="s">
        <v>26</v>
      </c>
      <c r="AD20" s="69">
        <f>IF($G20-$I20&lt;0,1,0)+IF($K20-$M20&lt;0,1,0)+IF($O20-$Q20&lt;0,1,0)+IF($S20-$U20&lt;0,1,0)+IF($W20-$Y20&lt;0,1,0)</f>
        <v>0</v>
      </c>
      <c r="AE20" s="70"/>
      <c r="AF20" s="71">
        <f>IF($AB20-$AD20&gt;0,1,0)</f>
        <v>1</v>
      </c>
      <c r="AG20" s="60" t="s">
        <v>26</v>
      </c>
      <c r="AH20" s="72">
        <f>IF($AB20-$AD20&lt;0,1,0)</f>
        <v>0</v>
      </c>
      <c r="AI20" s="73"/>
      <c r="AJ20" s="73"/>
      <c r="AK20" s="73"/>
      <c r="AM20" s="7"/>
      <c r="AN20" s="18"/>
    </row>
    <row r="21" spans="1:40" ht="14.25" customHeight="1">
      <c r="A21" s="15"/>
      <c r="G21" s="75"/>
      <c r="H21" s="76"/>
      <c r="I21" s="77"/>
      <c r="J21" s="65"/>
      <c r="K21" s="75"/>
      <c r="L21" s="76"/>
      <c r="M21" s="77"/>
      <c r="N21" s="65"/>
      <c r="O21" s="75"/>
      <c r="P21" s="76"/>
      <c r="Q21" s="77"/>
      <c r="R21" s="66"/>
      <c r="S21" s="75"/>
      <c r="T21" s="76"/>
      <c r="U21" s="77"/>
      <c r="V21" s="66"/>
      <c r="W21" s="75"/>
      <c r="X21" s="76"/>
      <c r="Y21" s="77"/>
      <c r="Z21" s="65"/>
      <c r="AA21" s="65"/>
      <c r="AB21" s="67"/>
      <c r="AC21" s="68"/>
      <c r="AD21" s="69"/>
      <c r="AE21" s="70"/>
      <c r="AF21" s="71"/>
      <c r="AG21" s="61"/>
      <c r="AH21" s="72"/>
      <c r="AI21" s="73"/>
      <c r="AJ21" s="73"/>
      <c r="AK21" s="73"/>
      <c r="AN21" s="18"/>
    </row>
    <row r="22" spans="1:40" ht="14.25" customHeight="1">
      <c r="A22" s="15" t="s">
        <v>20</v>
      </c>
      <c r="B22" s="1" t="str">
        <f>CONCATENATE(D10,"  -  ",D11)</f>
        <v>Jannika Oksanen, TIP-70  -  Sarah Goldberg, MBF</v>
      </c>
      <c r="G22" s="58">
        <v>11</v>
      </c>
      <c r="H22" s="64" t="s">
        <v>26</v>
      </c>
      <c r="I22" s="59">
        <v>5</v>
      </c>
      <c r="J22" s="65"/>
      <c r="K22" s="58">
        <v>11</v>
      </c>
      <c r="L22" s="64" t="s">
        <v>26</v>
      </c>
      <c r="M22" s="59">
        <v>5</v>
      </c>
      <c r="N22" s="65"/>
      <c r="O22" s="58">
        <v>11</v>
      </c>
      <c r="P22" s="64" t="s">
        <v>26</v>
      </c>
      <c r="Q22" s="59">
        <v>4</v>
      </c>
      <c r="R22" s="66"/>
      <c r="S22" s="58"/>
      <c r="T22" s="64" t="s">
        <v>26</v>
      </c>
      <c r="U22" s="59"/>
      <c r="V22" s="66"/>
      <c r="W22" s="58"/>
      <c r="X22" s="64" t="s">
        <v>26</v>
      </c>
      <c r="Y22" s="59"/>
      <c r="Z22" s="65"/>
      <c r="AA22" s="65"/>
      <c r="AB22" s="67">
        <f>IF($G22-$I22&gt;0,1,0)+IF($K22-$M22&gt;0,1,0)+IF($O22-$Q22&gt;0,1,0)+IF($S22-$U22&gt;0,1,0)+IF($W22-$Y22&gt;0,1,0)</f>
        <v>3</v>
      </c>
      <c r="AC22" s="68" t="s">
        <v>26</v>
      </c>
      <c r="AD22" s="69">
        <f>IF($G22-$I22&lt;0,1,0)+IF($K22-$M22&lt;0,1,0)+IF($O22-$Q22&lt;0,1,0)+IF($S22-$U22&lt;0,1,0)+IF($W22-$Y22&lt;0,1,0)</f>
        <v>0</v>
      </c>
      <c r="AE22" s="70"/>
      <c r="AF22" s="71">
        <f>IF($AB22-$AD22&gt;0,1,0)</f>
        <v>1</v>
      </c>
      <c r="AG22" s="60" t="s">
        <v>26</v>
      </c>
      <c r="AH22" s="72">
        <f>IF($AB22-$AD22&lt;0,1,0)</f>
        <v>0</v>
      </c>
      <c r="AI22" s="73"/>
      <c r="AJ22" s="73"/>
      <c r="AK22" s="73"/>
      <c r="AM22" s="7"/>
      <c r="AN22" s="18"/>
    </row>
    <row r="23" spans="1:40" ht="14.25" customHeight="1">
      <c r="A23" s="15" t="s">
        <v>21</v>
      </c>
      <c r="B23" s="1" t="str">
        <f>CONCATENATE(D12,"  -  ",D13)</f>
        <v>Sofia Engman, MBF  -  </v>
      </c>
      <c r="G23" s="58"/>
      <c r="H23" s="64" t="s">
        <v>26</v>
      </c>
      <c r="I23" s="59"/>
      <c r="J23" s="65"/>
      <c r="K23" s="58"/>
      <c r="L23" s="64" t="s">
        <v>26</v>
      </c>
      <c r="M23" s="59"/>
      <c r="N23" s="65"/>
      <c r="O23" s="58"/>
      <c r="P23" s="64" t="s">
        <v>26</v>
      </c>
      <c r="Q23" s="59"/>
      <c r="R23" s="66"/>
      <c r="S23" s="58"/>
      <c r="T23" s="64" t="s">
        <v>26</v>
      </c>
      <c r="U23" s="59"/>
      <c r="V23" s="66"/>
      <c r="W23" s="58"/>
      <c r="X23" s="64" t="s">
        <v>26</v>
      </c>
      <c r="Y23" s="59"/>
      <c r="Z23" s="65"/>
      <c r="AA23" s="65"/>
      <c r="AB23" s="78">
        <f>IF($G23-$I23&gt;0,1,0)+IF($K23-$M23&gt;0,1,0)+IF($O23-$Q23&gt;0,1,0)+IF($S23-$U23&gt;0,1,0)+IF($W23-$Y23&gt;0,1,0)</f>
        <v>0</v>
      </c>
      <c r="AC23" s="79" t="s">
        <v>26</v>
      </c>
      <c r="AD23" s="80">
        <f>IF($G23-$I23&lt;0,1,0)+IF($K23-$M23&lt;0,1,0)+IF($O23-$Q23&lt;0,1,0)+IF($S23-$U23&lt;0,1,0)+IF($W23-$Y23&lt;0,1,0)</f>
        <v>0</v>
      </c>
      <c r="AE23" s="70"/>
      <c r="AF23" s="81">
        <f>IF($AB23-$AD23&gt;0,1,0)</f>
        <v>0</v>
      </c>
      <c r="AG23" s="62" t="s">
        <v>26</v>
      </c>
      <c r="AH23" s="82">
        <f>IF($AB23-$AD23&lt;0,1,0)</f>
        <v>0</v>
      </c>
      <c r="AI23" s="73"/>
      <c r="AJ23" s="73"/>
      <c r="AK23" s="73"/>
      <c r="AM23" s="7"/>
      <c r="AN23" s="18"/>
    </row>
    <row r="24" spans="7:37" ht="14.25" customHeight="1"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5"/>
      <c r="R24" s="85"/>
      <c r="S24" s="85"/>
      <c r="T24" s="85"/>
      <c r="U24" s="73"/>
      <c r="V24" s="73"/>
      <c r="W24" s="73"/>
      <c r="X24" s="73"/>
      <c r="Y24" s="73"/>
      <c r="Z24" s="73"/>
      <c r="AA24" s="73"/>
      <c r="AB24" s="73"/>
      <c r="AC24" s="83"/>
      <c r="AD24" s="83"/>
      <c r="AE24" s="83"/>
      <c r="AF24" s="83"/>
      <c r="AG24" s="73"/>
      <c r="AH24" s="73"/>
      <c r="AI24" s="73"/>
      <c r="AJ24" s="73"/>
      <c r="AK24" s="73"/>
    </row>
    <row r="25" spans="7:37" ht="14.25" customHeight="1"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</row>
    <row r="26" ht="15" customHeight="1">
      <c r="B26" s="9"/>
    </row>
    <row r="27" spans="2:4" ht="14.25" customHeight="1">
      <c r="B27" s="88" t="s">
        <v>36</v>
      </c>
      <c r="C27" s="28"/>
      <c r="D27" s="28"/>
    </row>
    <row r="28" spans="2:35" ht="14.25" customHeight="1">
      <c r="B28" s="12"/>
      <c r="C28" s="13"/>
      <c r="D28" s="14"/>
      <c r="E28" s="157">
        <v>1</v>
      </c>
      <c r="F28" s="158"/>
      <c r="G28" s="158"/>
      <c r="H28" s="158"/>
      <c r="I28" s="159"/>
      <c r="J28" s="157">
        <v>2</v>
      </c>
      <c r="K28" s="160"/>
      <c r="L28" s="160"/>
      <c r="M28" s="160"/>
      <c r="N28" s="161"/>
      <c r="O28" s="157">
        <v>3</v>
      </c>
      <c r="P28" s="160"/>
      <c r="Q28" s="160"/>
      <c r="R28" s="160"/>
      <c r="S28" s="161"/>
      <c r="T28" s="157">
        <v>4</v>
      </c>
      <c r="U28" s="160"/>
      <c r="V28" s="160"/>
      <c r="W28" s="160"/>
      <c r="X28" s="161"/>
      <c r="Y28" s="157" t="s">
        <v>0</v>
      </c>
      <c r="Z28" s="158"/>
      <c r="AA28" s="158"/>
      <c r="AB28" s="158"/>
      <c r="AC28" s="159"/>
      <c r="AD28" s="157" t="s">
        <v>1</v>
      </c>
      <c r="AE28" s="158"/>
      <c r="AF28" s="158"/>
      <c r="AG28" s="158"/>
      <c r="AH28" s="159"/>
      <c r="AI28" s="26" t="s">
        <v>2</v>
      </c>
    </row>
    <row r="29" spans="1:35" ht="14.25" customHeight="1">
      <c r="A29" s="20">
        <v>57</v>
      </c>
      <c r="B29" s="27">
        <v>1</v>
      </c>
      <c r="C29" s="31">
        <v>2</v>
      </c>
      <c r="D29" s="14" t="str">
        <f>IF(A29=0,"",INDEX(Nimet!$A$2:$D$251,A29,4))</f>
        <v>Pinja Eriksson, MBF</v>
      </c>
      <c r="E29" s="162"/>
      <c r="F29" s="163"/>
      <c r="G29" s="163"/>
      <c r="H29" s="163"/>
      <c r="I29" s="164"/>
      <c r="J29" s="165" t="str">
        <f>CONCATENATE(AB41,"-",AD41)</f>
        <v>3-0</v>
      </c>
      <c r="K29" s="166"/>
      <c r="L29" s="166"/>
      <c r="M29" s="166"/>
      <c r="N29" s="167"/>
      <c r="O29" s="165" t="str">
        <f>CONCATENATE(AB35,"-",AD35)</f>
        <v>3-0</v>
      </c>
      <c r="P29" s="166"/>
      <c r="Q29" s="166"/>
      <c r="R29" s="166"/>
      <c r="S29" s="167"/>
      <c r="T29" s="165" t="str">
        <f>CONCATENATE(AB38,"-",AD38)</f>
        <v>0-0</v>
      </c>
      <c r="U29" s="166"/>
      <c r="V29" s="166"/>
      <c r="W29" s="166"/>
      <c r="X29" s="167"/>
      <c r="Y29" s="157" t="str">
        <f>CONCATENATE(AF35+AF38+AF41,"-",AH35+AH38+AH41)</f>
        <v>2-0</v>
      </c>
      <c r="Z29" s="160"/>
      <c r="AA29" s="160"/>
      <c r="AB29" s="160"/>
      <c r="AC29" s="161"/>
      <c r="AD29" s="157" t="str">
        <f>CONCATENATE(AB35+AB38+AB41,"-",AD35+AD38+AD41)</f>
        <v>6-0</v>
      </c>
      <c r="AE29" s="160"/>
      <c r="AF29" s="160"/>
      <c r="AG29" s="160"/>
      <c r="AH29" s="161"/>
      <c r="AI29" s="63">
        <v>1</v>
      </c>
    </row>
    <row r="30" spans="1:35" ht="14.25" customHeight="1">
      <c r="A30" s="20">
        <v>61</v>
      </c>
      <c r="B30" s="27">
        <v>2</v>
      </c>
      <c r="C30" s="31">
        <v>9</v>
      </c>
      <c r="D30" s="14" t="str">
        <f>IF(A30=0,"",INDEX(Nimet!$A$2:$D$251,A30,4))</f>
        <v>Viivi-Mari Vastavuo, MBF</v>
      </c>
      <c r="E30" s="165" t="str">
        <f>CONCATENATE(AD41,"-",AB41)</f>
        <v>0-3</v>
      </c>
      <c r="F30" s="166"/>
      <c r="G30" s="166"/>
      <c r="H30" s="166"/>
      <c r="I30" s="167"/>
      <c r="J30" s="162"/>
      <c r="K30" s="163"/>
      <c r="L30" s="163"/>
      <c r="M30" s="163"/>
      <c r="N30" s="164"/>
      <c r="O30" s="165" t="str">
        <f>CONCATENATE(AB39,"-",AD39)</f>
        <v>3-1</v>
      </c>
      <c r="P30" s="166"/>
      <c r="Q30" s="166"/>
      <c r="R30" s="166"/>
      <c r="S30" s="167"/>
      <c r="T30" s="165" t="str">
        <f>CONCATENATE(AB36,"-",AD36)</f>
        <v>0-0</v>
      </c>
      <c r="U30" s="166"/>
      <c r="V30" s="166"/>
      <c r="W30" s="166"/>
      <c r="X30" s="167"/>
      <c r="Y30" s="157" t="str">
        <f>CONCATENATE(AF36+AF39+AH41,"-",AH36+AH39+AF41)</f>
        <v>1-1</v>
      </c>
      <c r="Z30" s="160"/>
      <c r="AA30" s="160"/>
      <c r="AB30" s="160"/>
      <c r="AC30" s="161"/>
      <c r="AD30" s="157" t="str">
        <f>CONCATENATE(AB36+AB39+AD41,"-",AD36+AD39+AB41)</f>
        <v>3-4</v>
      </c>
      <c r="AE30" s="160"/>
      <c r="AF30" s="160"/>
      <c r="AG30" s="160"/>
      <c r="AH30" s="161"/>
      <c r="AI30" s="63">
        <v>2</v>
      </c>
    </row>
    <row r="31" spans="1:35" ht="14.25" customHeight="1">
      <c r="A31" s="20">
        <v>14</v>
      </c>
      <c r="B31" s="27">
        <v>3</v>
      </c>
      <c r="C31" s="31">
        <v>13</v>
      </c>
      <c r="D31" s="14" t="str">
        <f>IF(A31=0,"",INDEX(Nimet!$A$2:$D$251,A31,4))</f>
        <v>Sabina Englund, ParPi</v>
      </c>
      <c r="E31" s="165" t="str">
        <f>CONCATENATE(AD35,"-",AB35)</f>
        <v>0-3</v>
      </c>
      <c r="F31" s="166"/>
      <c r="G31" s="166"/>
      <c r="H31" s="166"/>
      <c r="I31" s="167"/>
      <c r="J31" s="165" t="str">
        <f>CONCATENATE(AD39,"-",AB39)</f>
        <v>1-3</v>
      </c>
      <c r="K31" s="166"/>
      <c r="L31" s="166"/>
      <c r="M31" s="166"/>
      <c r="N31" s="167"/>
      <c r="O31" s="162"/>
      <c r="P31" s="163"/>
      <c r="Q31" s="163"/>
      <c r="R31" s="163"/>
      <c r="S31" s="164"/>
      <c r="T31" s="165" t="str">
        <f>CONCATENATE(AB42,"-",AD42)</f>
        <v>0-0</v>
      </c>
      <c r="U31" s="166"/>
      <c r="V31" s="166"/>
      <c r="W31" s="166"/>
      <c r="X31" s="167"/>
      <c r="Y31" s="157" t="str">
        <f>CONCATENATE(AH35+AH39+AF42,"-",AF35+AF39+AH42)</f>
        <v>0-2</v>
      </c>
      <c r="Z31" s="160"/>
      <c r="AA31" s="160"/>
      <c r="AB31" s="160"/>
      <c r="AC31" s="161"/>
      <c r="AD31" s="157" t="str">
        <f>CONCATENATE(AD35+AD39+AB42,"-",AB35+AB39+AD42)</f>
        <v>1-6</v>
      </c>
      <c r="AE31" s="160"/>
      <c r="AF31" s="160"/>
      <c r="AG31" s="160"/>
      <c r="AH31" s="161"/>
      <c r="AI31" s="63">
        <v>3</v>
      </c>
    </row>
    <row r="32" spans="1:35" ht="14.25" customHeight="1">
      <c r="A32" s="20"/>
      <c r="B32" s="27">
        <v>4</v>
      </c>
      <c r="C32" s="31"/>
      <c r="D32" s="14">
        <f>IF(A32=0,"",INDEX(Nimet!$A$2:$D$251,A32,4))</f>
      </c>
      <c r="E32" s="165" t="str">
        <f>CONCATENATE(AD38,"-",AB38)</f>
        <v>0-0</v>
      </c>
      <c r="F32" s="166"/>
      <c r="G32" s="166"/>
      <c r="H32" s="166"/>
      <c r="I32" s="167"/>
      <c r="J32" s="165" t="str">
        <f>CONCATENATE(AD36,"-",AB36)</f>
        <v>0-0</v>
      </c>
      <c r="K32" s="166"/>
      <c r="L32" s="166"/>
      <c r="M32" s="166"/>
      <c r="N32" s="167"/>
      <c r="O32" s="165" t="str">
        <f>CONCATENATE(AD42,"-",AB42)</f>
        <v>0-0</v>
      </c>
      <c r="P32" s="166"/>
      <c r="Q32" s="166"/>
      <c r="R32" s="166"/>
      <c r="S32" s="167"/>
      <c r="T32" s="162"/>
      <c r="U32" s="163"/>
      <c r="V32" s="163"/>
      <c r="W32" s="163"/>
      <c r="X32" s="164"/>
      <c r="Y32" s="157" t="str">
        <f>CONCATENATE(AH36+AH38+AH42,"-",AF36+AF38+AF42)</f>
        <v>0-0</v>
      </c>
      <c r="Z32" s="160"/>
      <c r="AA32" s="160"/>
      <c r="AB32" s="160"/>
      <c r="AC32" s="161"/>
      <c r="AD32" s="157" t="str">
        <f>CONCATENATE(AD36+AD38+AD42,"-",AB36+AB38+AB42)</f>
        <v>0-0</v>
      </c>
      <c r="AE32" s="160"/>
      <c r="AF32" s="160"/>
      <c r="AG32" s="160"/>
      <c r="AH32" s="161"/>
      <c r="AI32" s="63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27</v>
      </c>
      <c r="G34" s="53"/>
      <c r="H34" s="54">
        <v>1</v>
      </c>
      <c r="I34" s="55"/>
      <c r="J34" s="45"/>
      <c r="K34" s="48"/>
      <c r="L34" s="47">
        <v>2</v>
      </c>
      <c r="M34" s="49"/>
      <c r="N34" s="45"/>
      <c r="O34" s="48"/>
      <c r="P34" s="47">
        <v>3</v>
      </c>
      <c r="Q34" s="50"/>
      <c r="S34" s="51"/>
      <c r="T34" s="52">
        <v>4</v>
      </c>
      <c r="U34" s="50"/>
      <c r="W34" s="51"/>
      <c r="X34" s="52">
        <v>5</v>
      </c>
      <c r="Y34" s="50"/>
      <c r="Z34" s="3"/>
      <c r="AA34" s="3"/>
      <c r="AB34" s="51"/>
      <c r="AC34" s="46" t="s">
        <v>33</v>
      </c>
      <c r="AD34" s="50"/>
      <c r="AE34" s="45"/>
      <c r="AF34" s="48"/>
      <c r="AG34" s="56" t="s">
        <v>34</v>
      </c>
      <c r="AH34" s="57"/>
      <c r="AK34" s="11"/>
    </row>
    <row r="35" spans="1:40" ht="14.25" customHeight="1">
      <c r="A35" s="15" t="s">
        <v>12</v>
      </c>
      <c r="B35" s="1" t="str">
        <f>CONCATENATE(D29,"  -  ",D31)</f>
        <v>Pinja Eriksson, MBF  -  Sabina Englund, ParPi</v>
      </c>
      <c r="G35" s="58">
        <v>11</v>
      </c>
      <c r="H35" s="64" t="s">
        <v>26</v>
      </c>
      <c r="I35" s="59">
        <v>2</v>
      </c>
      <c r="J35" s="65"/>
      <c r="K35" s="58">
        <v>11</v>
      </c>
      <c r="L35" s="64" t="s">
        <v>26</v>
      </c>
      <c r="M35" s="59">
        <v>4</v>
      </c>
      <c r="N35" s="65"/>
      <c r="O35" s="58">
        <v>11</v>
      </c>
      <c r="P35" s="64" t="s">
        <v>26</v>
      </c>
      <c r="Q35" s="59">
        <v>3</v>
      </c>
      <c r="R35" s="66"/>
      <c r="S35" s="58"/>
      <c r="T35" s="64" t="s">
        <v>26</v>
      </c>
      <c r="U35" s="59"/>
      <c r="V35" s="66"/>
      <c r="W35" s="58"/>
      <c r="X35" s="64" t="s">
        <v>26</v>
      </c>
      <c r="Y35" s="59"/>
      <c r="Z35" s="65"/>
      <c r="AA35" s="65"/>
      <c r="AB35" s="67">
        <f>IF($G35-$I35&gt;0,1,0)+IF($K35-$M35&gt;0,1,0)+IF($O35-$Q35&gt;0,1,0)+IF($S35-$U35&gt;0,1,0)+IF($W35-$Y35&gt;0,1,0)</f>
        <v>3</v>
      </c>
      <c r="AC35" s="68" t="s">
        <v>26</v>
      </c>
      <c r="AD35" s="69">
        <f>IF($G35-$I35&lt;0,1,0)+IF($K35-$M35&lt;0,1,0)+IF($O35-$Q35&lt;0,1,0)+IF($S35-$U35&lt;0,1,0)+IF($W35-$Y35&lt;0,1,0)</f>
        <v>0</v>
      </c>
      <c r="AE35" s="70"/>
      <c r="AF35" s="71">
        <f>IF($AB35-$AD35&gt;0,1,0)</f>
        <v>1</v>
      </c>
      <c r="AG35" s="60" t="s">
        <v>26</v>
      </c>
      <c r="AH35" s="72">
        <f>IF($AB35-$AD35&lt;0,1,0)</f>
        <v>0</v>
      </c>
      <c r="AI35" s="73"/>
      <c r="AJ35" s="73"/>
      <c r="AK35" s="73"/>
      <c r="AM35" s="7"/>
      <c r="AN35" s="18"/>
    </row>
    <row r="36" spans="1:40" ht="14.25" customHeight="1">
      <c r="A36" s="15" t="s">
        <v>5</v>
      </c>
      <c r="B36" s="1" t="str">
        <f>CONCATENATE(D30,"  -  ",D32)</f>
        <v>Viivi-Mari Vastavuo, MBF  -  </v>
      </c>
      <c r="G36" s="86"/>
      <c r="H36" s="74" t="s">
        <v>26</v>
      </c>
      <c r="I36" s="87"/>
      <c r="J36" s="65"/>
      <c r="K36" s="58"/>
      <c r="L36" s="64" t="s">
        <v>26</v>
      </c>
      <c r="M36" s="59"/>
      <c r="N36" s="65"/>
      <c r="O36" s="58"/>
      <c r="P36" s="64" t="s">
        <v>26</v>
      </c>
      <c r="Q36" s="59"/>
      <c r="R36" s="66"/>
      <c r="S36" s="58"/>
      <c r="T36" s="64" t="s">
        <v>26</v>
      </c>
      <c r="U36" s="59"/>
      <c r="V36" s="66"/>
      <c r="W36" s="58"/>
      <c r="X36" s="64" t="s">
        <v>26</v>
      </c>
      <c r="Y36" s="59"/>
      <c r="Z36" s="65"/>
      <c r="AA36" s="65"/>
      <c r="AB36" s="67">
        <f>IF($G36-$I36&gt;0,1,0)+IF($K36-$M36&gt;0,1,0)+IF($O36-$Q36&gt;0,1,0)+IF($S36-$U36&gt;0,1,0)+IF($W36-$Y36&gt;0,1,0)</f>
        <v>0</v>
      </c>
      <c r="AC36" s="68" t="s">
        <v>26</v>
      </c>
      <c r="AD36" s="69">
        <f>IF($G36-$I36&lt;0,1,0)+IF($K36-$M36&lt;0,1,0)+IF($O36-$Q36&lt;0,1,0)+IF($S36-$U36&lt;0,1,0)+IF($W36-$Y36&lt;0,1,0)</f>
        <v>0</v>
      </c>
      <c r="AE36" s="70"/>
      <c r="AF36" s="71">
        <f>IF($AB36-$AD36&gt;0,1,0)</f>
        <v>0</v>
      </c>
      <c r="AG36" s="60" t="s">
        <v>26</v>
      </c>
      <c r="AH36" s="72">
        <f>IF($AB36-$AD36&lt;0,1,0)</f>
        <v>0</v>
      </c>
      <c r="AI36" s="73"/>
      <c r="AJ36" s="73"/>
      <c r="AK36" s="73"/>
      <c r="AM36" s="7"/>
      <c r="AN36" s="18"/>
    </row>
    <row r="37" spans="1:40" ht="14.25" customHeight="1">
      <c r="A37" s="15"/>
      <c r="G37" s="75"/>
      <c r="H37" s="76"/>
      <c r="I37" s="77"/>
      <c r="J37" s="65"/>
      <c r="K37" s="75"/>
      <c r="L37" s="76"/>
      <c r="M37" s="77"/>
      <c r="N37" s="65"/>
      <c r="O37" s="75"/>
      <c r="P37" s="76"/>
      <c r="Q37" s="77"/>
      <c r="R37" s="66"/>
      <c r="S37" s="75"/>
      <c r="T37" s="76"/>
      <c r="U37" s="77"/>
      <c r="V37" s="66"/>
      <c r="W37" s="75"/>
      <c r="X37" s="76"/>
      <c r="Y37" s="77"/>
      <c r="Z37" s="65"/>
      <c r="AA37" s="65"/>
      <c r="AB37" s="67"/>
      <c r="AC37" s="68"/>
      <c r="AD37" s="69"/>
      <c r="AE37" s="70"/>
      <c r="AF37" s="71"/>
      <c r="AG37" s="61"/>
      <c r="AH37" s="72"/>
      <c r="AI37" s="73"/>
      <c r="AJ37" s="73"/>
      <c r="AK37" s="73"/>
      <c r="AN37" s="18"/>
    </row>
    <row r="38" spans="1:40" ht="14.25" customHeight="1">
      <c r="A38" s="15" t="s">
        <v>8</v>
      </c>
      <c r="B38" s="1" t="str">
        <f>CONCATENATE(D29,"  -  ",D32)</f>
        <v>Pinja Eriksson, MBF  -  </v>
      </c>
      <c r="G38" s="58"/>
      <c r="H38" s="64" t="s">
        <v>26</v>
      </c>
      <c r="I38" s="59"/>
      <c r="J38" s="65"/>
      <c r="K38" s="58"/>
      <c r="L38" s="64" t="s">
        <v>26</v>
      </c>
      <c r="M38" s="59"/>
      <c r="N38" s="65"/>
      <c r="O38" s="58"/>
      <c r="P38" s="64" t="s">
        <v>26</v>
      </c>
      <c r="Q38" s="59"/>
      <c r="R38" s="66"/>
      <c r="S38" s="58"/>
      <c r="T38" s="64" t="s">
        <v>26</v>
      </c>
      <c r="U38" s="59"/>
      <c r="V38" s="66"/>
      <c r="W38" s="58"/>
      <c r="X38" s="64" t="s">
        <v>26</v>
      </c>
      <c r="Y38" s="59"/>
      <c r="Z38" s="65"/>
      <c r="AA38" s="65"/>
      <c r="AB38" s="67">
        <f>IF($G38-$I38&gt;0,1,0)+IF($K38-$M38&gt;0,1,0)+IF($O38-$Q38&gt;0,1,0)+IF($S38-$U38&gt;0,1,0)+IF($W38-$Y38&gt;0,1,0)</f>
        <v>0</v>
      </c>
      <c r="AC38" s="68" t="s">
        <v>26</v>
      </c>
      <c r="AD38" s="69">
        <f>IF($G38-$I38&lt;0,1,0)+IF($K38-$M38&lt;0,1,0)+IF($O38-$Q38&lt;0,1,0)+IF($S38-$U38&lt;0,1,0)+IF($W38-$Y38&lt;0,1,0)</f>
        <v>0</v>
      </c>
      <c r="AE38" s="70"/>
      <c r="AF38" s="71">
        <f>IF($AB38-$AD38&gt;0,1,0)</f>
        <v>0</v>
      </c>
      <c r="AG38" s="60" t="s">
        <v>26</v>
      </c>
      <c r="AH38" s="72">
        <f>IF($AB38-$AD38&lt;0,1,0)</f>
        <v>0</v>
      </c>
      <c r="AI38" s="73"/>
      <c r="AJ38" s="73"/>
      <c r="AK38" s="73"/>
      <c r="AM38" s="7"/>
      <c r="AN38" s="18"/>
    </row>
    <row r="39" spans="1:40" ht="14.25" customHeight="1">
      <c r="A39" s="15" t="s">
        <v>17</v>
      </c>
      <c r="B39" s="1" t="str">
        <f>CONCATENATE(D30,"  -  ",D31)</f>
        <v>Viivi-Mari Vastavuo, MBF  -  Sabina Englund, ParPi</v>
      </c>
      <c r="G39" s="58">
        <v>11</v>
      </c>
      <c r="H39" s="64" t="s">
        <v>26</v>
      </c>
      <c r="I39" s="59">
        <v>7</v>
      </c>
      <c r="J39" s="65"/>
      <c r="K39" s="58">
        <v>9</v>
      </c>
      <c r="L39" s="64" t="s">
        <v>26</v>
      </c>
      <c r="M39" s="59">
        <v>11</v>
      </c>
      <c r="N39" s="65"/>
      <c r="O39" s="58">
        <v>11</v>
      </c>
      <c r="P39" s="64" t="s">
        <v>26</v>
      </c>
      <c r="Q39" s="59">
        <v>6</v>
      </c>
      <c r="R39" s="66"/>
      <c r="S39" s="58">
        <v>11</v>
      </c>
      <c r="T39" s="64" t="s">
        <v>26</v>
      </c>
      <c r="U39" s="59">
        <v>9</v>
      </c>
      <c r="V39" s="66"/>
      <c r="W39" s="58"/>
      <c r="X39" s="64" t="s">
        <v>26</v>
      </c>
      <c r="Y39" s="59"/>
      <c r="Z39" s="65"/>
      <c r="AA39" s="65"/>
      <c r="AB39" s="67">
        <f>IF($G39-$I39&gt;0,1,0)+IF($K39-$M39&gt;0,1,0)+IF($O39-$Q39&gt;0,1,0)+IF($S39-$U39&gt;0,1,0)+IF($W39-$Y39&gt;0,1,0)</f>
        <v>3</v>
      </c>
      <c r="AC39" s="68" t="s">
        <v>26</v>
      </c>
      <c r="AD39" s="69">
        <f>IF($G39-$I39&lt;0,1,0)+IF($K39-$M39&lt;0,1,0)+IF($O39-$Q39&lt;0,1,0)+IF($S39-$U39&lt;0,1,0)+IF($W39-$Y39&lt;0,1,0)</f>
        <v>1</v>
      </c>
      <c r="AE39" s="70"/>
      <c r="AF39" s="71">
        <f>IF($AB39-$AD39&gt;0,1,0)</f>
        <v>1</v>
      </c>
      <c r="AG39" s="60" t="s">
        <v>26</v>
      </c>
      <c r="AH39" s="72">
        <f>IF($AB39-$AD39&lt;0,1,0)</f>
        <v>0</v>
      </c>
      <c r="AI39" s="73"/>
      <c r="AJ39" s="73"/>
      <c r="AK39" s="73"/>
      <c r="AM39" s="7"/>
      <c r="AN39" s="18"/>
    </row>
    <row r="40" spans="1:40" ht="14.25" customHeight="1">
      <c r="A40" s="15"/>
      <c r="G40" s="75"/>
      <c r="H40" s="76"/>
      <c r="I40" s="77"/>
      <c r="J40" s="65"/>
      <c r="K40" s="75"/>
      <c r="L40" s="76"/>
      <c r="M40" s="77"/>
      <c r="N40" s="65"/>
      <c r="O40" s="75"/>
      <c r="P40" s="76"/>
      <c r="Q40" s="77"/>
      <c r="R40" s="66"/>
      <c r="S40" s="75"/>
      <c r="T40" s="76"/>
      <c r="U40" s="77"/>
      <c r="V40" s="66"/>
      <c r="W40" s="75"/>
      <c r="X40" s="76"/>
      <c r="Y40" s="77"/>
      <c r="Z40" s="65"/>
      <c r="AA40" s="65"/>
      <c r="AB40" s="67"/>
      <c r="AC40" s="68"/>
      <c r="AD40" s="69"/>
      <c r="AE40" s="70"/>
      <c r="AF40" s="71"/>
      <c r="AG40" s="61"/>
      <c r="AH40" s="72"/>
      <c r="AI40" s="73"/>
      <c r="AJ40" s="73"/>
      <c r="AK40" s="73"/>
      <c r="AN40" s="18"/>
    </row>
    <row r="41" spans="1:40" ht="14.25" customHeight="1">
      <c r="A41" s="15" t="s">
        <v>20</v>
      </c>
      <c r="B41" s="1" t="str">
        <f>CONCATENATE(D29,"  -  ",D30)</f>
        <v>Pinja Eriksson, MBF  -  Viivi-Mari Vastavuo, MBF</v>
      </c>
      <c r="G41" s="58">
        <v>11</v>
      </c>
      <c r="H41" s="64" t="s">
        <v>26</v>
      </c>
      <c r="I41" s="59">
        <v>4</v>
      </c>
      <c r="J41" s="65"/>
      <c r="K41" s="58">
        <v>11</v>
      </c>
      <c r="L41" s="64" t="s">
        <v>26</v>
      </c>
      <c r="M41" s="59">
        <v>3</v>
      </c>
      <c r="N41" s="65"/>
      <c r="O41" s="58">
        <v>11</v>
      </c>
      <c r="P41" s="64" t="s">
        <v>26</v>
      </c>
      <c r="Q41" s="59">
        <v>5</v>
      </c>
      <c r="R41" s="66"/>
      <c r="S41" s="58"/>
      <c r="T41" s="64" t="s">
        <v>26</v>
      </c>
      <c r="U41" s="59"/>
      <c r="V41" s="66"/>
      <c r="W41" s="58"/>
      <c r="X41" s="64" t="s">
        <v>26</v>
      </c>
      <c r="Y41" s="59"/>
      <c r="Z41" s="65"/>
      <c r="AA41" s="65"/>
      <c r="AB41" s="67">
        <f>IF($G41-$I41&gt;0,1,0)+IF($K41-$M41&gt;0,1,0)+IF($O41-$Q41&gt;0,1,0)+IF($S41-$U41&gt;0,1,0)+IF($W41-$Y41&gt;0,1,0)</f>
        <v>3</v>
      </c>
      <c r="AC41" s="68" t="s">
        <v>26</v>
      </c>
      <c r="AD41" s="69">
        <f>IF($G41-$I41&lt;0,1,0)+IF($K41-$M41&lt;0,1,0)+IF($O41-$Q41&lt;0,1,0)+IF($S41-$U41&lt;0,1,0)+IF($W41-$Y41&lt;0,1,0)</f>
        <v>0</v>
      </c>
      <c r="AE41" s="70"/>
      <c r="AF41" s="71">
        <f>IF($AB41-$AD41&gt;0,1,0)</f>
        <v>1</v>
      </c>
      <c r="AG41" s="60" t="s">
        <v>26</v>
      </c>
      <c r="AH41" s="72">
        <f>IF($AB41-$AD41&lt;0,1,0)</f>
        <v>0</v>
      </c>
      <c r="AI41" s="73"/>
      <c r="AJ41" s="73"/>
      <c r="AK41" s="73"/>
      <c r="AM41" s="7"/>
      <c r="AN41" s="18"/>
    </row>
    <row r="42" spans="1:40" ht="14.25" customHeight="1">
      <c r="A42" s="15" t="s">
        <v>21</v>
      </c>
      <c r="B42" s="1" t="str">
        <f>CONCATENATE(D31,"  -  ",D32)</f>
        <v>Sabina Englund, ParPi  -  </v>
      </c>
      <c r="G42" s="58"/>
      <c r="H42" s="64" t="s">
        <v>26</v>
      </c>
      <c r="I42" s="59"/>
      <c r="J42" s="65"/>
      <c r="K42" s="58"/>
      <c r="L42" s="64" t="s">
        <v>26</v>
      </c>
      <c r="M42" s="59"/>
      <c r="N42" s="65"/>
      <c r="O42" s="58"/>
      <c r="P42" s="64" t="s">
        <v>26</v>
      </c>
      <c r="Q42" s="59"/>
      <c r="R42" s="66"/>
      <c r="S42" s="58"/>
      <c r="T42" s="64" t="s">
        <v>26</v>
      </c>
      <c r="U42" s="59"/>
      <c r="V42" s="66"/>
      <c r="W42" s="58"/>
      <c r="X42" s="64" t="s">
        <v>26</v>
      </c>
      <c r="Y42" s="59"/>
      <c r="Z42" s="65"/>
      <c r="AA42" s="65"/>
      <c r="AB42" s="78">
        <f>IF($G42-$I42&gt;0,1,0)+IF($K42-$M42&gt;0,1,0)+IF($O42-$Q42&gt;0,1,0)+IF($S42-$U42&gt;0,1,0)+IF($W42-$Y42&gt;0,1,0)</f>
        <v>0</v>
      </c>
      <c r="AC42" s="79" t="s">
        <v>26</v>
      </c>
      <c r="AD42" s="80">
        <f>IF($G42-$I42&lt;0,1,0)+IF($K42-$M42&lt;0,1,0)+IF($O42-$Q42&lt;0,1,0)+IF($S42-$U42&lt;0,1,0)+IF($W42-$Y42&lt;0,1,0)</f>
        <v>0</v>
      </c>
      <c r="AE42" s="70"/>
      <c r="AF42" s="81">
        <f>IF($AB42-$AD42&gt;0,1,0)</f>
        <v>0</v>
      </c>
      <c r="AG42" s="62" t="s">
        <v>26</v>
      </c>
      <c r="AH42" s="82">
        <f>IF($AB42-$AD42&lt;0,1,0)</f>
        <v>0</v>
      </c>
      <c r="AI42" s="73"/>
      <c r="AJ42" s="73"/>
      <c r="AK42" s="73"/>
      <c r="AM42" s="7"/>
      <c r="AN42" s="18"/>
    </row>
    <row r="43" spans="1:40" s="16" customFormat="1" ht="14.25" customHeight="1">
      <c r="A43" s="119"/>
      <c r="G43" s="120"/>
      <c r="H43" s="76"/>
      <c r="I43" s="120"/>
      <c r="J43" s="65"/>
      <c r="K43" s="120"/>
      <c r="L43" s="76"/>
      <c r="M43" s="120"/>
      <c r="N43" s="65"/>
      <c r="O43" s="120"/>
      <c r="P43" s="76"/>
      <c r="Q43" s="120"/>
      <c r="R43" s="66"/>
      <c r="S43" s="120"/>
      <c r="T43" s="76"/>
      <c r="U43" s="120"/>
      <c r="V43" s="66"/>
      <c r="W43" s="120"/>
      <c r="X43" s="76"/>
      <c r="Y43" s="120"/>
      <c r="Z43" s="65"/>
      <c r="AA43" s="65"/>
      <c r="AB43" s="117"/>
      <c r="AC43" s="68"/>
      <c r="AD43" s="118"/>
      <c r="AE43" s="66"/>
      <c r="AF43" s="121"/>
      <c r="AG43" s="68"/>
      <c r="AH43" s="118"/>
      <c r="AI43" s="122"/>
      <c r="AJ43" s="122"/>
      <c r="AK43" s="122"/>
      <c r="AM43" s="123"/>
      <c r="AN43" s="124"/>
    </row>
    <row r="44" spans="2:37" ht="20.25">
      <c r="B44" s="8" t="s">
        <v>73</v>
      </c>
      <c r="Y44" s="19" t="s">
        <v>27</v>
      </c>
      <c r="AE44" s="19"/>
      <c r="AF44" s="19"/>
      <c r="AG44" s="19"/>
      <c r="AH44" s="19"/>
      <c r="AJ44" s="73"/>
      <c r="AK44" s="73"/>
    </row>
    <row r="45" spans="2:37" ht="14.25" customHeight="1">
      <c r="B45" s="10"/>
      <c r="Y45" s="1" t="s">
        <v>3</v>
      </c>
      <c r="AF45" s="25" t="s">
        <v>12</v>
      </c>
      <c r="AI45" s="25" t="s">
        <v>5</v>
      </c>
      <c r="AJ45" s="73"/>
      <c r="AK45" s="73"/>
    </row>
    <row r="46" spans="2:37" ht="14.25" customHeight="1">
      <c r="B46" s="9"/>
      <c r="Y46" s="1" t="s">
        <v>7</v>
      </c>
      <c r="AF46" s="25" t="s">
        <v>8</v>
      </c>
      <c r="AI46" s="25" t="s">
        <v>17</v>
      </c>
      <c r="AJ46" s="73"/>
      <c r="AK46" s="73"/>
    </row>
    <row r="47" spans="2:37" ht="15.75">
      <c r="B47" s="125" t="s">
        <v>148</v>
      </c>
      <c r="Y47" s="1" t="s">
        <v>11</v>
      </c>
      <c r="AF47" s="25" t="s">
        <v>20</v>
      </c>
      <c r="AI47" s="25" t="s">
        <v>21</v>
      </c>
      <c r="AJ47" s="73"/>
      <c r="AK47" s="73"/>
    </row>
    <row r="49" spans="2:4" ht="14.25" customHeight="1">
      <c r="B49" s="88" t="s">
        <v>37</v>
      </c>
      <c r="C49" s="28"/>
      <c r="D49" s="28"/>
    </row>
    <row r="50" spans="2:35" ht="14.25" customHeight="1">
      <c r="B50" s="12"/>
      <c r="C50" s="13"/>
      <c r="D50" s="14"/>
      <c r="E50" s="157">
        <v>1</v>
      </c>
      <c r="F50" s="158"/>
      <c r="G50" s="158"/>
      <c r="H50" s="158"/>
      <c r="I50" s="159"/>
      <c r="J50" s="157">
        <v>2</v>
      </c>
      <c r="K50" s="160"/>
      <c r="L50" s="160"/>
      <c r="M50" s="160"/>
      <c r="N50" s="161"/>
      <c r="O50" s="157">
        <v>3</v>
      </c>
      <c r="P50" s="160"/>
      <c r="Q50" s="160"/>
      <c r="R50" s="160"/>
      <c r="S50" s="161"/>
      <c r="T50" s="157">
        <v>4</v>
      </c>
      <c r="U50" s="160"/>
      <c r="V50" s="160"/>
      <c r="W50" s="160"/>
      <c r="X50" s="161"/>
      <c r="Y50" s="157" t="s">
        <v>0</v>
      </c>
      <c r="Z50" s="158"/>
      <c r="AA50" s="158"/>
      <c r="AB50" s="158"/>
      <c r="AC50" s="159"/>
      <c r="AD50" s="157" t="s">
        <v>1</v>
      </c>
      <c r="AE50" s="158"/>
      <c r="AF50" s="158"/>
      <c r="AG50" s="158"/>
      <c r="AH50" s="159"/>
      <c r="AI50" s="26" t="s">
        <v>2</v>
      </c>
    </row>
    <row r="51" spans="1:35" ht="14.25" customHeight="1">
      <c r="A51" s="20">
        <v>58</v>
      </c>
      <c r="B51" s="27">
        <v>1</v>
      </c>
      <c r="C51" s="31">
        <v>3</v>
      </c>
      <c r="D51" s="14" t="str">
        <f>IF(A51=0,"",INDEX(Nimet!$A$2:$D$251,A51,4))</f>
        <v>Camilla Kuusjärvi, MBF</v>
      </c>
      <c r="E51" s="162"/>
      <c r="F51" s="163"/>
      <c r="G51" s="163"/>
      <c r="H51" s="163"/>
      <c r="I51" s="164"/>
      <c r="J51" s="165" t="str">
        <f>CONCATENATE(AB63,"-",AD63)</f>
        <v>3-0</v>
      </c>
      <c r="K51" s="166"/>
      <c r="L51" s="166"/>
      <c r="M51" s="166"/>
      <c r="N51" s="167"/>
      <c r="O51" s="165" t="str">
        <f>CONCATENATE(AB57,"-",AD57)</f>
        <v>3-1</v>
      </c>
      <c r="P51" s="166"/>
      <c r="Q51" s="166"/>
      <c r="R51" s="166"/>
      <c r="S51" s="167"/>
      <c r="T51" s="165" t="str">
        <f>CONCATENATE(AB60,"-",AD60)</f>
        <v>0-0</v>
      </c>
      <c r="U51" s="166"/>
      <c r="V51" s="166"/>
      <c r="W51" s="166"/>
      <c r="X51" s="167"/>
      <c r="Y51" s="157" t="str">
        <f>CONCATENATE(AF57+AF60+AF63,"-",AH57+AH60+AH63)</f>
        <v>2-0</v>
      </c>
      <c r="Z51" s="160"/>
      <c r="AA51" s="160"/>
      <c r="AB51" s="160"/>
      <c r="AC51" s="161"/>
      <c r="AD51" s="157" t="str">
        <f>CONCATENATE(AB57+AB60+AB63,"-",AD57+AD60+AD63)</f>
        <v>6-1</v>
      </c>
      <c r="AE51" s="160"/>
      <c r="AF51" s="160"/>
      <c r="AG51" s="160"/>
      <c r="AH51" s="161"/>
      <c r="AI51" s="63">
        <v>1</v>
      </c>
    </row>
    <row r="52" spans="1:35" ht="14.25" customHeight="1">
      <c r="A52" s="20">
        <v>19</v>
      </c>
      <c r="B52" s="27">
        <v>2</v>
      </c>
      <c r="C52" s="31">
        <v>7</v>
      </c>
      <c r="D52" s="14" t="str">
        <f>IF(A52=0,"",INDEX(Nimet!$A$2:$D$251,A52,4))</f>
        <v>Vuokko Lahtinen, KuPTS</v>
      </c>
      <c r="E52" s="165" t="str">
        <f>CONCATENATE(AD63,"-",AB63)</f>
        <v>0-3</v>
      </c>
      <c r="F52" s="166"/>
      <c r="G52" s="166"/>
      <c r="H52" s="166"/>
      <c r="I52" s="167"/>
      <c r="J52" s="162"/>
      <c r="K52" s="163"/>
      <c r="L52" s="163"/>
      <c r="M52" s="163"/>
      <c r="N52" s="164"/>
      <c r="O52" s="165" t="str">
        <f>CONCATENATE(AB61,"-",AD61)</f>
        <v>3-0</v>
      </c>
      <c r="P52" s="166"/>
      <c r="Q52" s="166"/>
      <c r="R52" s="166"/>
      <c r="S52" s="167"/>
      <c r="T52" s="165" t="str">
        <f>CONCATENATE(AB58,"-",AD58)</f>
        <v>0-0</v>
      </c>
      <c r="U52" s="166"/>
      <c r="V52" s="166"/>
      <c r="W52" s="166"/>
      <c r="X52" s="167"/>
      <c r="Y52" s="157" t="str">
        <f>CONCATENATE(AF58+AF61+AH63,"-",AH58+AH61+AF63)</f>
        <v>1-1</v>
      </c>
      <c r="Z52" s="160"/>
      <c r="AA52" s="160"/>
      <c r="AB52" s="160"/>
      <c r="AC52" s="161"/>
      <c r="AD52" s="157" t="str">
        <f>CONCATENATE(AB58+AB61+AD63,"-",AD58+AD61+AB63)</f>
        <v>3-3</v>
      </c>
      <c r="AE52" s="160"/>
      <c r="AF52" s="160"/>
      <c r="AG52" s="160"/>
      <c r="AH52" s="161"/>
      <c r="AI52" s="63">
        <v>2</v>
      </c>
    </row>
    <row r="53" spans="1:35" ht="14.25" customHeight="1">
      <c r="A53" s="20">
        <v>63</v>
      </c>
      <c r="B53" s="27">
        <v>3</v>
      </c>
      <c r="C53" s="31">
        <v>12</v>
      </c>
      <c r="D53" s="14" t="str">
        <f>IF(A53=0,"",INDEX(Nimet!$A$2:$D$251,A53,4))</f>
        <v>Paju Eriksson, MBF</v>
      </c>
      <c r="E53" s="165" t="str">
        <f>CONCATENATE(AD57,"-",AB57)</f>
        <v>1-3</v>
      </c>
      <c r="F53" s="166"/>
      <c r="G53" s="166"/>
      <c r="H53" s="166"/>
      <c r="I53" s="167"/>
      <c r="J53" s="165" t="str">
        <f>CONCATENATE(AD61,"-",AB61)</f>
        <v>0-3</v>
      </c>
      <c r="K53" s="166"/>
      <c r="L53" s="166"/>
      <c r="M53" s="166"/>
      <c r="N53" s="167"/>
      <c r="O53" s="162"/>
      <c r="P53" s="163"/>
      <c r="Q53" s="163"/>
      <c r="R53" s="163"/>
      <c r="S53" s="164"/>
      <c r="T53" s="165" t="str">
        <f>CONCATENATE(AB64,"-",AD64)</f>
        <v>0-0</v>
      </c>
      <c r="U53" s="166"/>
      <c r="V53" s="166"/>
      <c r="W53" s="166"/>
      <c r="X53" s="167"/>
      <c r="Y53" s="157" t="str">
        <f>CONCATENATE(AH57+AH61+AF64,"-",AF57+AF61+AH64)</f>
        <v>0-2</v>
      </c>
      <c r="Z53" s="160"/>
      <c r="AA53" s="160"/>
      <c r="AB53" s="160"/>
      <c r="AC53" s="161"/>
      <c r="AD53" s="157" t="str">
        <f>CONCATENATE(AD57+AD61+AB64,"-",AB57+AB61+AD64)</f>
        <v>1-6</v>
      </c>
      <c r="AE53" s="160"/>
      <c r="AF53" s="160"/>
      <c r="AG53" s="160"/>
      <c r="AH53" s="161"/>
      <c r="AI53" s="63">
        <v>3</v>
      </c>
    </row>
    <row r="54" spans="1:35" ht="14.25" customHeight="1">
      <c r="A54" s="20"/>
      <c r="B54" s="27">
        <v>4</v>
      </c>
      <c r="C54" s="31"/>
      <c r="D54" s="14">
        <f>IF(A54=0,"",INDEX(Nimet!$A$2:$D$251,A54,4))</f>
      </c>
      <c r="E54" s="165" t="str">
        <f>CONCATENATE(AD60,"-",AB60)</f>
        <v>0-0</v>
      </c>
      <c r="F54" s="166"/>
      <c r="G54" s="166"/>
      <c r="H54" s="166"/>
      <c r="I54" s="167"/>
      <c r="J54" s="165" t="str">
        <f>CONCATENATE(AD58,"-",AB58)</f>
        <v>0-0</v>
      </c>
      <c r="K54" s="166"/>
      <c r="L54" s="166"/>
      <c r="M54" s="166"/>
      <c r="N54" s="167"/>
      <c r="O54" s="165" t="str">
        <f>CONCATENATE(AD64,"-",AB64)</f>
        <v>0-0</v>
      </c>
      <c r="P54" s="166"/>
      <c r="Q54" s="166"/>
      <c r="R54" s="166"/>
      <c r="S54" s="167"/>
      <c r="T54" s="162"/>
      <c r="U54" s="163"/>
      <c r="V54" s="163"/>
      <c r="W54" s="163"/>
      <c r="X54" s="164"/>
      <c r="Y54" s="157" t="str">
        <f>CONCATENATE(AH58+AH60+AH64,"-",AF58+AF60+AF64)</f>
        <v>0-0</v>
      </c>
      <c r="Z54" s="160"/>
      <c r="AA54" s="160"/>
      <c r="AB54" s="160"/>
      <c r="AC54" s="161"/>
      <c r="AD54" s="157" t="str">
        <f>CONCATENATE(AD58+AD60+AD64,"-",AB58+AB60+AB64)</f>
        <v>0-0</v>
      </c>
      <c r="AE54" s="160"/>
      <c r="AF54" s="160"/>
      <c r="AG54" s="160"/>
      <c r="AH54" s="161"/>
      <c r="AI54" s="63"/>
    </row>
    <row r="55" spans="1:35" ht="14.25" customHeight="1">
      <c r="A55" s="16"/>
      <c r="B55" s="3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7"/>
    </row>
    <row r="56" spans="2:34" ht="14.25" customHeight="1">
      <c r="B56" s="19" t="s">
        <v>27</v>
      </c>
      <c r="G56" s="53"/>
      <c r="H56" s="54">
        <v>1</v>
      </c>
      <c r="I56" s="55"/>
      <c r="J56" s="45"/>
      <c r="K56" s="48"/>
      <c r="L56" s="47">
        <v>2</v>
      </c>
      <c r="M56" s="49"/>
      <c r="N56" s="45"/>
      <c r="O56" s="48"/>
      <c r="P56" s="47">
        <v>3</v>
      </c>
      <c r="Q56" s="50"/>
      <c r="S56" s="51"/>
      <c r="T56" s="52">
        <v>4</v>
      </c>
      <c r="U56" s="50"/>
      <c r="W56" s="51"/>
      <c r="X56" s="52">
        <v>5</v>
      </c>
      <c r="Y56" s="50"/>
      <c r="Z56" s="3"/>
      <c r="AA56" s="3"/>
      <c r="AB56" s="51"/>
      <c r="AC56" s="46" t="s">
        <v>33</v>
      </c>
      <c r="AD56" s="50"/>
      <c r="AE56" s="45"/>
      <c r="AF56" s="48"/>
      <c r="AG56" s="56" t="s">
        <v>34</v>
      </c>
      <c r="AH56" s="57"/>
    </row>
    <row r="57" spans="1:35" ht="14.25" customHeight="1">
      <c r="A57" s="15" t="s">
        <v>12</v>
      </c>
      <c r="B57" s="1" t="str">
        <f>CONCATENATE(D51,"  -  ",D53)</f>
        <v>Camilla Kuusjärvi, MBF  -  Paju Eriksson, MBF</v>
      </c>
      <c r="G57" s="58">
        <v>12</v>
      </c>
      <c r="H57" s="64" t="s">
        <v>26</v>
      </c>
      <c r="I57" s="59">
        <v>14</v>
      </c>
      <c r="J57" s="65"/>
      <c r="K57" s="58">
        <v>14</v>
      </c>
      <c r="L57" s="64" t="s">
        <v>26</v>
      </c>
      <c r="M57" s="59">
        <v>12</v>
      </c>
      <c r="N57" s="65"/>
      <c r="O57" s="58">
        <v>11</v>
      </c>
      <c r="P57" s="64" t="s">
        <v>26</v>
      </c>
      <c r="Q57" s="59">
        <v>1</v>
      </c>
      <c r="R57" s="66"/>
      <c r="S57" s="58">
        <v>11</v>
      </c>
      <c r="T57" s="64" t="s">
        <v>26</v>
      </c>
      <c r="U57" s="59">
        <v>6</v>
      </c>
      <c r="V57" s="66"/>
      <c r="W57" s="58"/>
      <c r="X57" s="64" t="s">
        <v>26</v>
      </c>
      <c r="Y57" s="59"/>
      <c r="Z57" s="65"/>
      <c r="AA57" s="65"/>
      <c r="AB57" s="67">
        <f>IF($G57-$I57&gt;0,1,0)+IF($K57-$M57&gt;0,1,0)+IF($O57-$Q57&gt;0,1,0)+IF($S57-$U57&gt;0,1,0)+IF($W57-$Y57&gt;0,1,0)</f>
        <v>3</v>
      </c>
      <c r="AC57" s="68" t="s">
        <v>26</v>
      </c>
      <c r="AD57" s="69">
        <f>IF($G57-$I57&lt;0,1,0)+IF($K57-$M57&lt;0,1,0)+IF($O57-$Q57&lt;0,1,0)+IF($S57-$U57&lt;0,1,0)+IF($W57-$Y57&lt;0,1,0)</f>
        <v>1</v>
      </c>
      <c r="AE57" s="70"/>
      <c r="AF57" s="71">
        <f>IF($AB57-$AD57&gt;0,1,0)</f>
        <v>1</v>
      </c>
      <c r="AG57" s="60" t="s">
        <v>26</v>
      </c>
      <c r="AH57" s="72">
        <f>IF($AB57-$AD57&lt;0,1,0)</f>
        <v>0</v>
      </c>
      <c r="AI57" s="73"/>
    </row>
    <row r="58" spans="1:35" ht="14.25" customHeight="1">
      <c r="A58" s="15" t="s">
        <v>5</v>
      </c>
      <c r="B58" s="1" t="str">
        <f>CONCATENATE(D52,"  -  ",D54)</f>
        <v>Vuokko Lahtinen, KuPTS  -  </v>
      </c>
      <c r="G58" s="86"/>
      <c r="H58" s="74" t="s">
        <v>26</v>
      </c>
      <c r="I58" s="87"/>
      <c r="J58" s="65"/>
      <c r="K58" s="58"/>
      <c r="L58" s="64" t="s">
        <v>26</v>
      </c>
      <c r="M58" s="59"/>
      <c r="N58" s="65"/>
      <c r="O58" s="58"/>
      <c r="P58" s="64" t="s">
        <v>26</v>
      </c>
      <c r="Q58" s="59"/>
      <c r="R58" s="66"/>
      <c r="S58" s="58"/>
      <c r="T58" s="64" t="s">
        <v>26</v>
      </c>
      <c r="U58" s="59"/>
      <c r="V58" s="66"/>
      <c r="W58" s="58"/>
      <c r="X58" s="64" t="s">
        <v>26</v>
      </c>
      <c r="Y58" s="59"/>
      <c r="Z58" s="65"/>
      <c r="AA58" s="65"/>
      <c r="AB58" s="67">
        <f>IF($G58-$I58&gt;0,1,0)+IF($K58-$M58&gt;0,1,0)+IF($O58-$Q58&gt;0,1,0)+IF($S58-$U58&gt;0,1,0)+IF($W58-$Y58&gt;0,1,0)</f>
        <v>0</v>
      </c>
      <c r="AC58" s="68" t="s">
        <v>26</v>
      </c>
      <c r="AD58" s="69">
        <f>IF($G58-$I58&lt;0,1,0)+IF($K58-$M58&lt;0,1,0)+IF($O58-$Q58&lt;0,1,0)+IF($S58-$U58&lt;0,1,0)+IF($W58-$Y58&lt;0,1,0)</f>
        <v>0</v>
      </c>
      <c r="AE58" s="70"/>
      <c r="AF58" s="71">
        <f>IF($AB58-$AD58&gt;0,1,0)</f>
        <v>0</v>
      </c>
      <c r="AG58" s="60" t="s">
        <v>26</v>
      </c>
      <c r="AH58" s="72">
        <f>IF($AB58-$AD58&lt;0,1,0)</f>
        <v>0</v>
      </c>
      <c r="AI58" s="73"/>
    </row>
    <row r="59" spans="1:35" ht="14.25" customHeight="1">
      <c r="A59" s="15"/>
      <c r="G59" s="75"/>
      <c r="H59" s="76"/>
      <c r="I59" s="77"/>
      <c r="J59" s="65"/>
      <c r="K59" s="75"/>
      <c r="L59" s="76"/>
      <c r="M59" s="77"/>
      <c r="N59" s="65"/>
      <c r="O59" s="75"/>
      <c r="P59" s="76"/>
      <c r="Q59" s="77"/>
      <c r="R59" s="66"/>
      <c r="S59" s="75"/>
      <c r="T59" s="76"/>
      <c r="U59" s="77"/>
      <c r="V59" s="66"/>
      <c r="W59" s="75"/>
      <c r="X59" s="76"/>
      <c r="Y59" s="77"/>
      <c r="Z59" s="65"/>
      <c r="AA59" s="65"/>
      <c r="AB59" s="67"/>
      <c r="AC59" s="68"/>
      <c r="AD59" s="69"/>
      <c r="AE59" s="70"/>
      <c r="AF59" s="71"/>
      <c r="AG59" s="61"/>
      <c r="AH59" s="72"/>
      <c r="AI59" s="73"/>
    </row>
    <row r="60" spans="1:35" ht="14.25" customHeight="1">
      <c r="A60" s="15" t="s">
        <v>8</v>
      </c>
      <c r="B60" s="1" t="str">
        <f>CONCATENATE(D51,"  -  ",D54)</f>
        <v>Camilla Kuusjärvi, MBF  -  </v>
      </c>
      <c r="G60" s="58"/>
      <c r="H60" s="64" t="s">
        <v>26</v>
      </c>
      <c r="I60" s="59"/>
      <c r="J60" s="65"/>
      <c r="K60" s="58"/>
      <c r="L60" s="64" t="s">
        <v>26</v>
      </c>
      <c r="M60" s="59"/>
      <c r="N60" s="65"/>
      <c r="O60" s="58"/>
      <c r="P60" s="64" t="s">
        <v>26</v>
      </c>
      <c r="Q60" s="59"/>
      <c r="R60" s="66"/>
      <c r="S60" s="58"/>
      <c r="T60" s="64" t="s">
        <v>26</v>
      </c>
      <c r="U60" s="59"/>
      <c r="V60" s="66"/>
      <c r="W60" s="58"/>
      <c r="X60" s="64" t="s">
        <v>26</v>
      </c>
      <c r="Y60" s="59"/>
      <c r="Z60" s="65"/>
      <c r="AA60" s="65"/>
      <c r="AB60" s="67">
        <f>IF($G60-$I60&gt;0,1,0)+IF($K60-$M60&gt;0,1,0)+IF($O60-$Q60&gt;0,1,0)+IF($S60-$U60&gt;0,1,0)+IF($W60-$Y60&gt;0,1,0)</f>
        <v>0</v>
      </c>
      <c r="AC60" s="68" t="s">
        <v>26</v>
      </c>
      <c r="AD60" s="69">
        <f>IF($G60-$I60&lt;0,1,0)+IF($K60-$M60&lt;0,1,0)+IF($O60-$Q60&lt;0,1,0)+IF($S60-$U60&lt;0,1,0)+IF($W60-$Y60&lt;0,1,0)</f>
        <v>0</v>
      </c>
      <c r="AE60" s="70"/>
      <c r="AF60" s="71">
        <f>IF($AB60-$AD60&gt;0,1,0)</f>
        <v>0</v>
      </c>
      <c r="AG60" s="60" t="s">
        <v>26</v>
      </c>
      <c r="AH60" s="72">
        <f>IF($AB60-$AD60&lt;0,1,0)</f>
        <v>0</v>
      </c>
      <c r="AI60" s="73"/>
    </row>
    <row r="61" spans="1:35" ht="14.25" customHeight="1">
      <c r="A61" s="15" t="s">
        <v>17</v>
      </c>
      <c r="B61" s="1" t="str">
        <f>CONCATENATE(D52,"  -  ",D53)</f>
        <v>Vuokko Lahtinen, KuPTS  -  Paju Eriksson, MBF</v>
      </c>
      <c r="G61" s="58">
        <v>11</v>
      </c>
      <c r="H61" s="64" t="s">
        <v>26</v>
      </c>
      <c r="I61" s="59">
        <v>5</v>
      </c>
      <c r="J61" s="65"/>
      <c r="K61" s="58">
        <v>11</v>
      </c>
      <c r="L61" s="64" t="s">
        <v>26</v>
      </c>
      <c r="M61" s="59">
        <v>2</v>
      </c>
      <c r="N61" s="65"/>
      <c r="O61" s="58">
        <v>11</v>
      </c>
      <c r="P61" s="64" t="s">
        <v>26</v>
      </c>
      <c r="Q61" s="59">
        <v>5</v>
      </c>
      <c r="R61" s="66"/>
      <c r="S61" s="58"/>
      <c r="T61" s="64" t="s">
        <v>26</v>
      </c>
      <c r="U61" s="59"/>
      <c r="V61" s="66"/>
      <c r="W61" s="58"/>
      <c r="X61" s="64" t="s">
        <v>26</v>
      </c>
      <c r="Y61" s="59"/>
      <c r="Z61" s="65"/>
      <c r="AA61" s="65"/>
      <c r="AB61" s="67">
        <f>IF($G61-$I61&gt;0,1,0)+IF($K61-$M61&gt;0,1,0)+IF($O61-$Q61&gt;0,1,0)+IF($S61-$U61&gt;0,1,0)+IF($W61-$Y61&gt;0,1,0)</f>
        <v>3</v>
      </c>
      <c r="AC61" s="68" t="s">
        <v>26</v>
      </c>
      <c r="AD61" s="69">
        <f>IF($G61-$I61&lt;0,1,0)+IF($K61-$M61&lt;0,1,0)+IF($O61-$Q61&lt;0,1,0)+IF($S61-$U61&lt;0,1,0)+IF($W61-$Y61&lt;0,1,0)</f>
        <v>0</v>
      </c>
      <c r="AE61" s="70"/>
      <c r="AF61" s="71">
        <f>IF($AB61-$AD61&gt;0,1,0)</f>
        <v>1</v>
      </c>
      <c r="AG61" s="60" t="s">
        <v>26</v>
      </c>
      <c r="AH61" s="72">
        <f>IF($AB61-$AD61&lt;0,1,0)</f>
        <v>0</v>
      </c>
      <c r="AI61" s="73"/>
    </row>
    <row r="62" spans="1:35" ht="14.25" customHeight="1">
      <c r="A62" s="15"/>
      <c r="G62" s="75"/>
      <c r="H62" s="76"/>
      <c r="I62" s="77"/>
      <c r="J62" s="65"/>
      <c r="K62" s="75"/>
      <c r="L62" s="76"/>
      <c r="M62" s="77"/>
      <c r="N62" s="65"/>
      <c r="O62" s="75"/>
      <c r="P62" s="76"/>
      <c r="Q62" s="77"/>
      <c r="R62" s="66"/>
      <c r="S62" s="75"/>
      <c r="T62" s="76"/>
      <c r="U62" s="77"/>
      <c r="V62" s="66"/>
      <c r="W62" s="75"/>
      <c r="X62" s="76"/>
      <c r="Y62" s="77"/>
      <c r="Z62" s="65"/>
      <c r="AA62" s="65"/>
      <c r="AB62" s="67"/>
      <c r="AC62" s="68"/>
      <c r="AD62" s="69"/>
      <c r="AE62" s="70"/>
      <c r="AF62" s="71"/>
      <c r="AG62" s="61"/>
      <c r="AH62" s="72"/>
      <c r="AI62" s="73"/>
    </row>
    <row r="63" spans="1:35" ht="14.25" customHeight="1">
      <c r="A63" s="15" t="s">
        <v>20</v>
      </c>
      <c r="B63" s="1" t="str">
        <f>CONCATENATE(D51,"  -  ",D52)</f>
        <v>Camilla Kuusjärvi, MBF  -  Vuokko Lahtinen, KuPTS</v>
      </c>
      <c r="G63" s="58">
        <v>11</v>
      </c>
      <c r="H63" s="64" t="s">
        <v>26</v>
      </c>
      <c r="I63" s="59">
        <v>8</v>
      </c>
      <c r="J63" s="65"/>
      <c r="K63" s="58">
        <v>11</v>
      </c>
      <c r="L63" s="64" t="s">
        <v>26</v>
      </c>
      <c r="M63" s="59">
        <v>7</v>
      </c>
      <c r="N63" s="65"/>
      <c r="O63" s="58">
        <v>11</v>
      </c>
      <c r="P63" s="64" t="s">
        <v>26</v>
      </c>
      <c r="Q63" s="59">
        <v>4</v>
      </c>
      <c r="R63" s="66"/>
      <c r="S63" s="58"/>
      <c r="T63" s="64" t="s">
        <v>26</v>
      </c>
      <c r="U63" s="59"/>
      <c r="V63" s="66"/>
      <c r="W63" s="58"/>
      <c r="X63" s="64" t="s">
        <v>26</v>
      </c>
      <c r="Y63" s="59"/>
      <c r="Z63" s="65"/>
      <c r="AA63" s="65"/>
      <c r="AB63" s="67">
        <f>IF($G63-$I63&gt;0,1,0)+IF($K63-$M63&gt;0,1,0)+IF($O63-$Q63&gt;0,1,0)+IF($S63-$U63&gt;0,1,0)+IF($W63-$Y63&gt;0,1,0)</f>
        <v>3</v>
      </c>
      <c r="AC63" s="68" t="s">
        <v>26</v>
      </c>
      <c r="AD63" s="69">
        <f>IF($G63-$I63&lt;0,1,0)+IF($K63-$M63&lt;0,1,0)+IF($O63-$Q63&lt;0,1,0)+IF($S63-$U63&lt;0,1,0)+IF($W63-$Y63&lt;0,1,0)</f>
        <v>0</v>
      </c>
      <c r="AE63" s="70"/>
      <c r="AF63" s="71">
        <f>IF($AB63-$AD63&gt;0,1,0)</f>
        <v>1</v>
      </c>
      <c r="AG63" s="60" t="s">
        <v>26</v>
      </c>
      <c r="AH63" s="72">
        <f>IF($AB63-$AD63&lt;0,1,0)</f>
        <v>0</v>
      </c>
      <c r="AI63" s="73"/>
    </row>
    <row r="64" spans="1:35" ht="14.25" customHeight="1">
      <c r="A64" s="15" t="s">
        <v>21</v>
      </c>
      <c r="B64" s="1" t="str">
        <f>CONCATENATE(D53,"  -  ",D54)</f>
        <v>Paju Eriksson, MBF  -  </v>
      </c>
      <c r="G64" s="58"/>
      <c r="H64" s="64" t="s">
        <v>26</v>
      </c>
      <c r="I64" s="59"/>
      <c r="J64" s="65"/>
      <c r="K64" s="58"/>
      <c r="L64" s="64" t="s">
        <v>26</v>
      </c>
      <c r="M64" s="59"/>
      <c r="N64" s="65"/>
      <c r="O64" s="58"/>
      <c r="P64" s="64" t="s">
        <v>26</v>
      </c>
      <c r="Q64" s="59"/>
      <c r="R64" s="66"/>
      <c r="S64" s="58"/>
      <c r="T64" s="64" t="s">
        <v>26</v>
      </c>
      <c r="U64" s="59"/>
      <c r="V64" s="66"/>
      <c r="W64" s="58"/>
      <c r="X64" s="64" t="s">
        <v>26</v>
      </c>
      <c r="Y64" s="59"/>
      <c r="Z64" s="65"/>
      <c r="AA64" s="65"/>
      <c r="AB64" s="78">
        <f>IF($G64-$I64&gt;0,1,0)+IF($K64-$M64&gt;0,1,0)+IF($O64-$Q64&gt;0,1,0)+IF($S64-$U64&gt;0,1,0)+IF($W64-$Y64&gt;0,1,0)</f>
        <v>0</v>
      </c>
      <c r="AC64" s="79" t="s">
        <v>26</v>
      </c>
      <c r="AD64" s="80">
        <f>IF($G64-$I64&lt;0,1,0)+IF($K64-$M64&lt;0,1,0)+IF($O64-$Q64&lt;0,1,0)+IF($S64-$U64&lt;0,1,0)+IF($W64-$Y64&lt;0,1,0)</f>
        <v>0</v>
      </c>
      <c r="AE64" s="70"/>
      <c r="AF64" s="81">
        <f>IF($AB64-$AD64&gt;0,1,0)</f>
        <v>0</v>
      </c>
      <c r="AG64" s="62" t="s">
        <v>26</v>
      </c>
      <c r="AH64" s="82">
        <f>IF($AB64-$AD64&lt;0,1,0)</f>
        <v>0</v>
      </c>
      <c r="AI64" s="73"/>
    </row>
    <row r="65" spans="7:35" ht="14.25" customHeight="1"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85"/>
      <c r="R65" s="85"/>
      <c r="S65" s="85"/>
      <c r="T65" s="85"/>
      <c r="U65" s="73"/>
      <c r="V65" s="73"/>
      <c r="W65" s="73"/>
      <c r="X65" s="73"/>
      <c r="Y65" s="73"/>
      <c r="Z65" s="73"/>
      <c r="AA65" s="73"/>
      <c r="AB65" s="73"/>
      <c r="AC65" s="83"/>
      <c r="AD65" s="83"/>
      <c r="AE65" s="83"/>
      <c r="AF65" s="83"/>
      <c r="AG65" s="73"/>
      <c r="AH65" s="73"/>
      <c r="AI65" s="73"/>
    </row>
    <row r="66" spans="7:35" ht="14.25" customHeight="1"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ht="14.25" customHeight="1">
      <c r="B67" s="9"/>
    </row>
    <row r="68" spans="2:4" ht="14.25" customHeight="1">
      <c r="B68" s="88" t="s">
        <v>38</v>
      </c>
      <c r="C68" s="28"/>
      <c r="D68" s="28"/>
    </row>
    <row r="69" spans="2:35" ht="14.25" customHeight="1">
      <c r="B69" s="12"/>
      <c r="C69" s="13"/>
      <c r="D69" s="14"/>
      <c r="E69" s="157">
        <v>1</v>
      </c>
      <c r="F69" s="158"/>
      <c r="G69" s="158"/>
      <c r="H69" s="158"/>
      <c r="I69" s="159"/>
      <c r="J69" s="157">
        <v>2</v>
      </c>
      <c r="K69" s="160"/>
      <c r="L69" s="160"/>
      <c r="M69" s="160"/>
      <c r="N69" s="161"/>
      <c r="O69" s="157">
        <v>3</v>
      </c>
      <c r="P69" s="160"/>
      <c r="Q69" s="160"/>
      <c r="R69" s="160"/>
      <c r="S69" s="161"/>
      <c r="T69" s="157">
        <v>4</v>
      </c>
      <c r="U69" s="160"/>
      <c r="V69" s="160"/>
      <c r="W69" s="160"/>
      <c r="X69" s="161"/>
      <c r="Y69" s="157" t="s">
        <v>0</v>
      </c>
      <c r="Z69" s="158"/>
      <c r="AA69" s="158"/>
      <c r="AB69" s="158"/>
      <c r="AC69" s="159"/>
      <c r="AD69" s="157" t="s">
        <v>1</v>
      </c>
      <c r="AE69" s="158"/>
      <c r="AF69" s="158"/>
      <c r="AG69" s="158"/>
      <c r="AH69" s="159"/>
      <c r="AI69" s="26" t="s">
        <v>2</v>
      </c>
    </row>
    <row r="70" spans="1:35" ht="14.25" customHeight="1">
      <c r="A70" s="20">
        <v>59</v>
      </c>
      <c r="B70" s="27">
        <v>1</v>
      </c>
      <c r="C70" s="31">
        <v>4</v>
      </c>
      <c r="D70" s="14" t="str">
        <f>IF(A70=0,"",INDEX(Nimet!$A$2:$D$251,A70,4))</f>
        <v>Esther Goldberg, MBF</v>
      </c>
      <c r="E70" s="162"/>
      <c r="F70" s="163"/>
      <c r="G70" s="163"/>
      <c r="H70" s="163"/>
      <c r="I70" s="164"/>
      <c r="J70" s="165" t="str">
        <f>CONCATENATE(AB82,"-",AD82)</f>
        <v>3-0</v>
      </c>
      <c r="K70" s="166"/>
      <c r="L70" s="166"/>
      <c r="M70" s="166"/>
      <c r="N70" s="167"/>
      <c r="O70" s="165" t="str">
        <f>CONCATENATE(AB76,"-",AD76)</f>
        <v>3-0</v>
      </c>
      <c r="P70" s="166"/>
      <c r="Q70" s="166"/>
      <c r="R70" s="166"/>
      <c r="S70" s="167"/>
      <c r="T70" s="165" t="str">
        <f>CONCATENATE(AB79,"-",AD79)</f>
        <v>0-0</v>
      </c>
      <c r="U70" s="166"/>
      <c r="V70" s="166"/>
      <c r="W70" s="166"/>
      <c r="X70" s="167"/>
      <c r="Y70" s="157" t="str">
        <f>CONCATENATE(AF76+AF79+AF82,"-",AH76+AH79+AH82)</f>
        <v>2-0</v>
      </c>
      <c r="Z70" s="160"/>
      <c r="AA70" s="160"/>
      <c r="AB70" s="160"/>
      <c r="AC70" s="161"/>
      <c r="AD70" s="157" t="str">
        <f>CONCATENATE(AB76+AB79+AB82,"-",AD76+AD79+AD82)</f>
        <v>6-0</v>
      </c>
      <c r="AE70" s="160"/>
      <c r="AF70" s="160"/>
      <c r="AG70" s="160"/>
      <c r="AH70" s="161"/>
      <c r="AI70" s="63">
        <v>1</v>
      </c>
    </row>
    <row r="71" spans="1:35" ht="14.25" customHeight="1">
      <c r="A71" s="20">
        <v>31</v>
      </c>
      <c r="B71" s="27">
        <v>2</v>
      </c>
      <c r="C71" s="31">
        <v>5</v>
      </c>
      <c r="D71" s="14" t="str">
        <f>IF(A71=0,"",INDEX(Nimet!$A$2:$D$251,A71,4))</f>
        <v>Anna Kirichenko, PT Espoo</v>
      </c>
      <c r="E71" s="165" t="str">
        <f>CONCATENATE(AD82,"-",AB82)</f>
        <v>0-3</v>
      </c>
      <c r="F71" s="166"/>
      <c r="G71" s="166"/>
      <c r="H71" s="166"/>
      <c r="I71" s="167"/>
      <c r="J71" s="162"/>
      <c r="K71" s="163"/>
      <c r="L71" s="163"/>
      <c r="M71" s="163"/>
      <c r="N71" s="164"/>
      <c r="O71" s="165" t="str">
        <f>CONCATENATE(AB80,"-",AD80)</f>
        <v>3-0</v>
      </c>
      <c r="P71" s="166"/>
      <c r="Q71" s="166"/>
      <c r="R71" s="166"/>
      <c r="S71" s="167"/>
      <c r="T71" s="165" t="str">
        <f>CONCATENATE(AB77,"-",AD77)</f>
        <v>0-0</v>
      </c>
      <c r="U71" s="166"/>
      <c r="V71" s="166"/>
      <c r="W71" s="166"/>
      <c r="X71" s="167"/>
      <c r="Y71" s="157" t="str">
        <f>CONCATENATE(AF77+AF80+AH82,"-",AH77+AH80+AF82)</f>
        <v>1-1</v>
      </c>
      <c r="Z71" s="160"/>
      <c r="AA71" s="160"/>
      <c r="AB71" s="160"/>
      <c r="AC71" s="161"/>
      <c r="AD71" s="157" t="str">
        <f>CONCATENATE(AB77+AB80+AD82,"-",AD77+AD80+AB82)</f>
        <v>3-3</v>
      </c>
      <c r="AE71" s="160"/>
      <c r="AF71" s="160"/>
      <c r="AG71" s="160"/>
      <c r="AH71" s="161"/>
      <c r="AI71" s="63">
        <v>2</v>
      </c>
    </row>
    <row r="72" spans="1:35" ht="14.25" customHeight="1">
      <c r="A72" s="20">
        <v>64</v>
      </c>
      <c r="B72" s="27">
        <v>3</v>
      </c>
      <c r="C72" s="31">
        <v>17</v>
      </c>
      <c r="D72" s="14" t="str">
        <f>IF(A72=0,"",INDEX(Nimet!$A$2:$D$251,A72,4))</f>
        <v>Pihla Eriksson, MBF</v>
      </c>
      <c r="E72" s="165" t="str">
        <f>CONCATENATE(AD76,"-",AB76)</f>
        <v>0-3</v>
      </c>
      <c r="F72" s="166"/>
      <c r="G72" s="166"/>
      <c r="H72" s="166"/>
      <c r="I72" s="167"/>
      <c r="J72" s="165" t="str">
        <f>CONCATENATE(AD80,"-",AB80)</f>
        <v>0-3</v>
      </c>
      <c r="K72" s="166"/>
      <c r="L72" s="166"/>
      <c r="M72" s="166"/>
      <c r="N72" s="167"/>
      <c r="O72" s="162"/>
      <c r="P72" s="163"/>
      <c r="Q72" s="163"/>
      <c r="R72" s="163"/>
      <c r="S72" s="164"/>
      <c r="T72" s="165" t="str">
        <f>CONCATENATE(AB83,"-",AD83)</f>
        <v>0-0</v>
      </c>
      <c r="U72" s="166"/>
      <c r="V72" s="166"/>
      <c r="W72" s="166"/>
      <c r="X72" s="167"/>
      <c r="Y72" s="157" t="str">
        <f>CONCATENATE(AH76+AH80+AF83,"-",AF76+AF80+AH83)</f>
        <v>0-2</v>
      </c>
      <c r="Z72" s="160"/>
      <c r="AA72" s="160"/>
      <c r="AB72" s="160"/>
      <c r="AC72" s="161"/>
      <c r="AD72" s="157" t="str">
        <f>CONCATENATE(AD76+AD80+AB83,"-",AB76+AB80+AD83)</f>
        <v>0-6</v>
      </c>
      <c r="AE72" s="160"/>
      <c r="AF72" s="160"/>
      <c r="AG72" s="160"/>
      <c r="AH72" s="161"/>
      <c r="AI72" s="63">
        <v>3</v>
      </c>
    </row>
    <row r="73" spans="1:35" ht="14.25" customHeight="1">
      <c r="A73" s="20"/>
      <c r="B73" s="27">
        <v>4</v>
      </c>
      <c r="C73" s="31"/>
      <c r="D73" s="14">
        <f>IF(A73=0,"",INDEX(Nimet!$A$2:$D$251,A73,4))</f>
      </c>
      <c r="E73" s="165" t="str">
        <f>CONCATENATE(AD79,"-",AB79)</f>
        <v>0-0</v>
      </c>
      <c r="F73" s="166"/>
      <c r="G73" s="166"/>
      <c r="H73" s="166"/>
      <c r="I73" s="167"/>
      <c r="J73" s="165" t="str">
        <f>CONCATENATE(AD77,"-",AB77)</f>
        <v>0-0</v>
      </c>
      <c r="K73" s="166"/>
      <c r="L73" s="166"/>
      <c r="M73" s="166"/>
      <c r="N73" s="167"/>
      <c r="O73" s="165" t="str">
        <f>CONCATENATE(AD83,"-",AB83)</f>
        <v>0-0</v>
      </c>
      <c r="P73" s="166"/>
      <c r="Q73" s="166"/>
      <c r="R73" s="166"/>
      <c r="S73" s="167"/>
      <c r="T73" s="162"/>
      <c r="U73" s="163"/>
      <c r="V73" s="163"/>
      <c r="W73" s="163"/>
      <c r="X73" s="164"/>
      <c r="Y73" s="157" t="str">
        <f>CONCATENATE(AH77+AH79+AH83,"-",AF77+AF79+AF83)</f>
        <v>0-0</v>
      </c>
      <c r="Z73" s="160"/>
      <c r="AA73" s="160"/>
      <c r="AB73" s="160"/>
      <c r="AC73" s="161"/>
      <c r="AD73" s="157" t="str">
        <f>CONCATENATE(AD77+AD79+AD83,"-",AB77+AB79+AB83)</f>
        <v>0-0</v>
      </c>
      <c r="AE73" s="160"/>
      <c r="AF73" s="160"/>
      <c r="AG73" s="160"/>
      <c r="AH73" s="161"/>
      <c r="AI73" s="63"/>
    </row>
    <row r="74" spans="1:35" ht="14.25" customHeight="1">
      <c r="A74" s="16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7"/>
    </row>
    <row r="75" spans="2:34" ht="14.25" customHeight="1">
      <c r="B75" s="19" t="s">
        <v>27</v>
      </c>
      <c r="G75" s="53"/>
      <c r="H75" s="54">
        <v>1</v>
      </c>
      <c r="I75" s="55"/>
      <c r="J75" s="45"/>
      <c r="K75" s="48"/>
      <c r="L75" s="47">
        <v>2</v>
      </c>
      <c r="M75" s="49"/>
      <c r="N75" s="45"/>
      <c r="O75" s="48"/>
      <c r="P75" s="47">
        <v>3</v>
      </c>
      <c r="Q75" s="50"/>
      <c r="S75" s="51"/>
      <c r="T75" s="52">
        <v>4</v>
      </c>
      <c r="U75" s="50"/>
      <c r="W75" s="51"/>
      <c r="X75" s="52">
        <v>5</v>
      </c>
      <c r="Y75" s="50"/>
      <c r="Z75" s="3"/>
      <c r="AA75" s="3"/>
      <c r="AB75" s="51"/>
      <c r="AC75" s="46" t="s">
        <v>33</v>
      </c>
      <c r="AD75" s="50"/>
      <c r="AE75" s="45"/>
      <c r="AF75" s="48"/>
      <c r="AG75" s="56" t="s">
        <v>34</v>
      </c>
      <c r="AH75" s="57"/>
    </row>
    <row r="76" spans="1:35" ht="14.25" customHeight="1">
      <c r="A76" s="15" t="s">
        <v>12</v>
      </c>
      <c r="B76" s="1" t="str">
        <f>CONCATENATE(D70,"  -  ",D72)</f>
        <v>Esther Goldberg, MBF  -  Pihla Eriksson, MBF</v>
      </c>
      <c r="G76" s="58">
        <v>11</v>
      </c>
      <c r="H76" s="64" t="s">
        <v>26</v>
      </c>
      <c r="I76" s="59">
        <v>2</v>
      </c>
      <c r="J76" s="65"/>
      <c r="K76" s="58">
        <v>11</v>
      </c>
      <c r="L76" s="64" t="s">
        <v>26</v>
      </c>
      <c r="M76" s="59">
        <v>2</v>
      </c>
      <c r="N76" s="65"/>
      <c r="O76" s="58">
        <v>11</v>
      </c>
      <c r="P76" s="64" t="s">
        <v>26</v>
      </c>
      <c r="Q76" s="59">
        <v>6</v>
      </c>
      <c r="R76" s="66"/>
      <c r="S76" s="58"/>
      <c r="T76" s="64" t="s">
        <v>26</v>
      </c>
      <c r="U76" s="59"/>
      <c r="V76" s="66"/>
      <c r="W76" s="58"/>
      <c r="X76" s="64" t="s">
        <v>26</v>
      </c>
      <c r="Y76" s="59"/>
      <c r="Z76" s="65"/>
      <c r="AA76" s="65"/>
      <c r="AB76" s="67">
        <f>IF($G76-$I76&gt;0,1,0)+IF($K76-$M76&gt;0,1,0)+IF($O76-$Q76&gt;0,1,0)+IF($S76-$U76&gt;0,1,0)+IF($W76-$Y76&gt;0,1,0)</f>
        <v>3</v>
      </c>
      <c r="AC76" s="68" t="s">
        <v>26</v>
      </c>
      <c r="AD76" s="69">
        <f>IF($G76-$I76&lt;0,1,0)+IF($K76-$M76&lt;0,1,0)+IF($O76-$Q76&lt;0,1,0)+IF($S76-$U76&lt;0,1,0)+IF($W76-$Y76&lt;0,1,0)</f>
        <v>0</v>
      </c>
      <c r="AE76" s="70"/>
      <c r="AF76" s="71">
        <f>IF($AB76-$AD76&gt;0,1,0)</f>
        <v>1</v>
      </c>
      <c r="AG76" s="60" t="s">
        <v>26</v>
      </c>
      <c r="AH76" s="72">
        <f>IF($AB76-$AD76&lt;0,1,0)</f>
        <v>0</v>
      </c>
      <c r="AI76" s="73"/>
    </row>
    <row r="77" spans="1:35" ht="14.25" customHeight="1">
      <c r="A77" s="15" t="s">
        <v>5</v>
      </c>
      <c r="B77" s="1" t="str">
        <f>CONCATENATE(D71,"  -  ",D73)</f>
        <v>Anna Kirichenko, PT Espoo  -  </v>
      </c>
      <c r="G77" s="86"/>
      <c r="H77" s="74" t="s">
        <v>26</v>
      </c>
      <c r="I77" s="87"/>
      <c r="J77" s="65"/>
      <c r="K77" s="58"/>
      <c r="L77" s="64" t="s">
        <v>26</v>
      </c>
      <c r="M77" s="59"/>
      <c r="N77" s="65"/>
      <c r="O77" s="58"/>
      <c r="P77" s="64" t="s">
        <v>26</v>
      </c>
      <c r="Q77" s="59"/>
      <c r="R77" s="66"/>
      <c r="S77" s="58"/>
      <c r="T77" s="64" t="s">
        <v>26</v>
      </c>
      <c r="U77" s="59"/>
      <c r="V77" s="66"/>
      <c r="W77" s="58"/>
      <c r="X77" s="64" t="s">
        <v>26</v>
      </c>
      <c r="Y77" s="59"/>
      <c r="Z77" s="65"/>
      <c r="AA77" s="65"/>
      <c r="AB77" s="67">
        <f>IF($G77-$I77&gt;0,1,0)+IF($K77-$M77&gt;0,1,0)+IF($O77-$Q77&gt;0,1,0)+IF($S77-$U77&gt;0,1,0)+IF($W77-$Y77&gt;0,1,0)</f>
        <v>0</v>
      </c>
      <c r="AC77" s="68" t="s">
        <v>26</v>
      </c>
      <c r="AD77" s="69">
        <f>IF($G77-$I77&lt;0,1,0)+IF($K77-$M77&lt;0,1,0)+IF($O77-$Q77&lt;0,1,0)+IF($S77-$U77&lt;0,1,0)+IF($W77-$Y77&lt;0,1,0)</f>
        <v>0</v>
      </c>
      <c r="AE77" s="70"/>
      <c r="AF77" s="71">
        <f>IF($AB77-$AD77&gt;0,1,0)</f>
        <v>0</v>
      </c>
      <c r="AG77" s="60" t="s">
        <v>26</v>
      </c>
      <c r="AH77" s="72">
        <f>IF($AB77-$AD77&lt;0,1,0)</f>
        <v>0</v>
      </c>
      <c r="AI77" s="73"/>
    </row>
    <row r="78" spans="1:35" ht="14.25" customHeight="1">
      <c r="A78" s="15"/>
      <c r="G78" s="75"/>
      <c r="H78" s="76"/>
      <c r="I78" s="77"/>
      <c r="J78" s="65"/>
      <c r="K78" s="75"/>
      <c r="L78" s="76"/>
      <c r="M78" s="77"/>
      <c r="N78" s="65"/>
      <c r="O78" s="75"/>
      <c r="P78" s="76"/>
      <c r="Q78" s="77"/>
      <c r="R78" s="66"/>
      <c r="S78" s="75"/>
      <c r="T78" s="76"/>
      <c r="U78" s="77"/>
      <c r="V78" s="66"/>
      <c r="W78" s="75"/>
      <c r="X78" s="76"/>
      <c r="Y78" s="77"/>
      <c r="Z78" s="65"/>
      <c r="AA78" s="65"/>
      <c r="AB78" s="67"/>
      <c r="AC78" s="68"/>
      <c r="AD78" s="69"/>
      <c r="AE78" s="70"/>
      <c r="AF78" s="71"/>
      <c r="AG78" s="61"/>
      <c r="AH78" s="72"/>
      <c r="AI78" s="73"/>
    </row>
    <row r="79" spans="1:35" ht="14.25" customHeight="1">
      <c r="A79" s="15" t="s">
        <v>8</v>
      </c>
      <c r="B79" s="1" t="str">
        <f>CONCATENATE(D70,"  -  ",D73)</f>
        <v>Esther Goldberg, MBF  -  </v>
      </c>
      <c r="G79" s="58"/>
      <c r="H79" s="64" t="s">
        <v>26</v>
      </c>
      <c r="I79" s="59"/>
      <c r="J79" s="65"/>
      <c r="K79" s="58"/>
      <c r="L79" s="64" t="s">
        <v>26</v>
      </c>
      <c r="M79" s="59"/>
      <c r="N79" s="65"/>
      <c r="O79" s="58"/>
      <c r="P79" s="64" t="s">
        <v>26</v>
      </c>
      <c r="Q79" s="59"/>
      <c r="R79" s="66"/>
      <c r="S79" s="58"/>
      <c r="T79" s="64" t="s">
        <v>26</v>
      </c>
      <c r="U79" s="59"/>
      <c r="V79" s="66"/>
      <c r="W79" s="58"/>
      <c r="X79" s="64" t="s">
        <v>26</v>
      </c>
      <c r="Y79" s="59"/>
      <c r="Z79" s="65"/>
      <c r="AA79" s="65"/>
      <c r="AB79" s="67">
        <f>IF($G79-$I79&gt;0,1,0)+IF($K79-$M79&gt;0,1,0)+IF($O79-$Q79&gt;0,1,0)+IF($S79-$U79&gt;0,1,0)+IF($W79-$Y79&gt;0,1,0)</f>
        <v>0</v>
      </c>
      <c r="AC79" s="68" t="s">
        <v>26</v>
      </c>
      <c r="AD79" s="69">
        <f>IF($G79-$I79&lt;0,1,0)+IF($K79-$M79&lt;0,1,0)+IF($O79-$Q79&lt;0,1,0)+IF($S79-$U79&lt;0,1,0)+IF($W79-$Y79&lt;0,1,0)</f>
        <v>0</v>
      </c>
      <c r="AE79" s="70"/>
      <c r="AF79" s="71">
        <f>IF($AB79-$AD79&gt;0,1,0)</f>
        <v>0</v>
      </c>
      <c r="AG79" s="60" t="s">
        <v>26</v>
      </c>
      <c r="AH79" s="72">
        <f>IF($AB79-$AD79&lt;0,1,0)</f>
        <v>0</v>
      </c>
      <c r="AI79" s="73"/>
    </row>
    <row r="80" spans="1:35" ht="14.25" customHeight="1">
      <c r="A80" s="15" t="s">
        <v>17</v>
      </c>
      <c r="B80" s="1" t="str">
        <f>CONCATENATE(D71,"  -  ",D72)</f>
        <v>Anna Kirichenko, PT Espoo  -  Pihla Eriksson, MBF</v>
      </c>
      <c r="G80" s="58">
        <v>11</v>
      </c>
      <c r="H80" s="64" t="s">
        <v>26</v>
      </c>
      <c r="I80" s="59">
        <v>2</v>
      </c>
      <c r="J80" s="65"/>
      <c r="K80" s="58">
        <v>11</v>
      </c>
      <c r="L80" s="64" t="s">
        <v>26</v>
      </c>
      <c r="M80" s="59">
        <v>7</v>
      </c>
      <c r="N80" s="65"/>
      <c r="O80" s="58">
        <v>11</v>
      </c>
      <c r="P80" s="64" t="s">
        <v>26</v>
      </c>
      <c r="Q80" s="59">
        <v>2</v>
      </c>
      <c r="R80" s="66"/>
      <c r="S80" s="58"/>
      <c r="T80" s="64" t="s">
        <v>26</v>
      </c>
      <c r="U80" s="59"/>
      <c r="V80" s="66"/>
      <c r="W80" s="58"/>
      <c r="X80" s="64" t="s">
        <v>26</v>
      </c>
      <c r="Y80" s="59"/>
      <c r="Z80" s="65"/>
      <c r="AA80" s="65"/>
      <c r="AB80" s="67">
        <f>IF($G80-$I80&gt;0,1,0)+IF($K80-$M80&gt;0,1,0)+IF($O80-$Q80&gt;0,1,0)+IF($S80-$U80&gt;0,1,0)+IF($W80-$Y80&gt;0,1,0)</f>
        <v>3</v>
      </c>
      <c r="AC80" s="68" t="s">
        <v>26</v>
      </c>
      <c r="AD80" s="69">
        <f>IF($G80-$I80&lt;0,1,0)+IF($K80-$M80&lt;0,1,0)+IF($O80-$Q80&lt;0,1,0)+IF($S80-$U80&lt;0,1,0)+IF($W80-$Y80&lt;0,1,0)</f>
        <v>0</v>
      </c>
      <c r="AE80" s="70"/>
      <c r="AF80" s="71">
        <f>IF($AB80-$AD80&gt;0,1,0)</f>
        <v>1</v>
      </c>
      <c r="AG80" s="60" t="s">
        <v>26</v>
      </c>
      <c r="AH80" s="72">
        <f>IF($AB80-$AD80&lt;0,1,0)</f>
        <v>0</v>
      </c>
      <c r="AI80" s="73"/>
    </row>
    <row r="81" spans="1:35" ht="14.25" customHeight="1">
      <c r="A81" s="15"/>
      <c r="G81" s="75"/>
      <c r="H81" s="76"/>
      <c r="I81" s="77"/>
      <c r="J81" s="65"/>
      <c r="K81" s="75"/>
      <c r="L81" s="76"/>
      <c r="M81" s="77"/>
      <c r="N81" s="65"/>
      <c r="O81" s="75"/>
      <c r="P81" s="76"/>
      <c r="Q81" s="77"/>
      <c r="R81" s="66"/>
      <c r="S81" s="75"/>
      <c r="T81" s="76"/>
      <c r="U81" s="77"/>
      <c r="V81" s="66"/>
      <c r="W81" s="75"/>
      <c r="X81" s="76"/>
      <c r="Y81" s="77"/>
      <c r="Z81" s="65"/>
      <c r="AA81" s="65"/>
      <c r="AB81" s="67"/>
      <c r="AC81" s="68"/>
      <c r="AD81" s="69"/>
      <c r="AE81" s="70"/>
      <c r="AF81" s="71"/>
      <c r="AG81" s="61"/>
      <c r="AH81" s="72"/>
      <c r="AI81" s="73"/>
    </row>
    <row r="82" spans="1:35" ht="14.25" customHeight="1">
      <c r="A82" s="15" t="s">
        <v>20</v>
      </c>
      <c r="B82" s="1" t="str">
        <f>CONCATENATE(D70,"  -  ",D71)</f>
        <v>Esther Goldberg, MBF  -  Anna Kirichenko, PT Espoo</v>
      </c>
      <c r="G82" s="58">
        <v>11</v>
      </c>
      <c r="H82" s="64" t="s">
        <v>26</v>
      </c>
      <c r="I82" s="59">
        <v>3</v>
      </c>
      <c r="J82" s="65"/>
      <c r="K82" s="58">
        <v>11</v>
      </c>
      <c r="L82" s="64" t="s">
        <v>26</v>
      </c>
      <c r="M82" s="59">
        <v>4</v>
      </c>
      <c r="N82" s="65"/>
      <c r="O82" s="58">
        <v>11</v>
      </c>
      <c r="P82" s="64" t="s">
        <v>26</v>
      </c>
      <c r="Q82" s="59">
        <v>9</v>
      </c>
      <c r="R82" s="66"/>
      <c r="S82" s="58"/>
      <c r="T82" s="64" t="s">
        <v>26</v>
      </c>
      <c r="U82" s="59"/>
      <c r="V82" s="66"/>
      <c r="W82" s="58"/>
      <c r="X82" s="64" t="s">
        <v>26</v>
      </c>
      <c r="Y82" s="59"/>
      <c r="Z82" s="65"/>
      <c r="AA82" s="65"/>
      <c r="AB82" s="67">
        <f>IF($G82-$I82&gt;0,1,0)+IF($K82-$M82&gt;0,1,0)+IF($O82-$Q82&gt;0,1,0)+IF($S82-$U82&gt;0,1,0)+IF($W82-$Y82&gt;0,1,0)</f>
        <v>3</v>
      </c>
      <c r="AC82" s="68" t="s">
        <v>26</v>
      </c>
      <c r="AD82" s="69">
        <f>IF($G82-$I82&lt;0,1,0)+IF($K82-$M82&lt;0,1,0)+IF($O82-$Q82&lt;0,1,0)+IF($S82-$U82&lt;0,1,0)+IF($W82-$Y82&lt;0,1,0)</f>
        <v>0</v>
      </c>
      <c r="AE82" s="70"/>
      <c r="AF82" s="71">
        <f>IF($AB82-$AD82&gt;0,1,0)</f>
        <v>1</v>
      </c>
      <c r="AG82" s="60" t="s">
        <v>26</v>
      </c>
      <c r="AH82" s="72">
        <f>IF($AB82-$AD82&lt;0,1,0)</f>
        <v>0</v>
      </c>
      <c r="AI82" s="73"/>
    </row>
    <row r="83" spans="1:35" ht="14.25" customHeight="1">
      <c r="A83" s="15" t="s">
        <v>21</v>
      </c>
      <c r="B83" s="1" t="str">
        <f>CONCATENATE(D72,"  -  ",D73)</f>
        <v>Pihla Eriksson, MBF  -  </v>
      </c>
      <c r="G83" s="58"/>
      <c r="H83" s="64" t="s">
        <v>26</v>
      </c>
      <c r="I83" s="59"/>
      <c r="J83" s="65"/>
      <c r="K83" s="58"/>
      <c r="L83" s="64" t="s">
        <v>26</v>
      </c>
      <c r="M83" s="59"/>
      <c r="N83" s="65"/>
      <c r="O83" s="58"/>
      <c r="P83" s="64" t="s">
        <v>26</v>
      </c>
      <c r="Q83" s="59"/>
      <c r="R83" s="66"/>
      <c r="S83" s="58"/>
      <c r="T83" s="64" t="s">
        <v>26</v>
      </c>
      <c r="U83" s="59"/>
      <c r="V83" s="66"/>
      <c r="W83" s="58"/>
      <c r="X83" s="64" t="s">
        <v>26</v>
      </c>
      <c r="Y83" s="59"/>
      <c r="Z83" s="65"/>
      <c r="AA83" s="65"/>
      <c r="AB83" s="78">
        <f>IF($G83-$I83&gt;0,1,0)+IF($K83-$M83&gt;0,1,0)+IF($O83-$Q83&gt;0,1,0)+IF($S83-$U83&gt;0,1,0)+IF($W83-$Y83&gt;0,1,0)</f>
        <v>0</v>
      </c>
      <c r="AC83" s="79" t="s">
        <v>26</v>
      </c>
      <c r="AD83" s="80">
        <f>IF($G83-$I83&lt;0,1,0)+IF($K83-$M83&lt;0,1,0)+IF($O83-$Q83&lt;0,1,0)+IF($S83-$U83&lt;0,1,0)+IF($W83-$Y83&lt;0,1,0)</f>
        <v>0</v>
      </c>
      <c r="AE83" s="70"/>
      <c r="AF83" s="81">
        <f>IF($AB83-$AD83&gt;0,1,0)</f>
        <v>0</v>
      </c>
      <c r="AG83" s="62" t="s">
        <v>26</v>
      </c>
      <c r="AH83" s="82">
        <f>IF($AB83-$AD83&lt;0,1,0)</f>
        <v>0</v>
      </c>
      <c r="AI83" s="73"/>
    </row>
    <row r="84" spans="7:35" ht="14.25" customHeight="1"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85"/>
      <c r="R84" s="85"/>
      <c r="S84" s="85"/>
      <c r="T84" s="85"/>
      <c r="U84" s="73"/>
      <c r="V84" s="73"/>
      <c r="W84" s="73"/>
      <c r="X84" s="73"/>
      <c r="Y84" s="73"/>
      <c r="Z84" s="73"/>
      <c r="AA84" s="73"/>
      <c r="AB84" s="73"/>
      <c r="AC84" s="83"/>
      <c r="AD84" s="83"/>
      <c r="AE84" s="83"/>
      <c r="AF84" s="83"/>
      <c r="AG84" s="73"/>
      <c r="AH84" s="73"/>
      <c r="AI84" s="73"/>
    </row>
  </sheetData>
  <mergeCells count="120">
    <mergeCell ref="Y73:AC73"/>
    <mergeCell ref="AD73:AH73"/>
    <mergeCell ref="E72:I72"/>
    <mergeCell ref="J72:N72"/>
    <mergeCell ref="E73:I73"/>
    <mergeCell ref="J73:N73"/>
    <mergeCell ref="O73:S73"/>
    <mergeCell ref="T73:X73"/>
    <mergeCell ref="O72:S72"/>
    <mergeCell ref="T72:X72"/>
    <mergeCell ref="Y70:AC70"/>
    <mergeCell ref="AD70:AH70"/>
    <mergeCell ref="Y71:AC71"/>
    <mergeCell ref="AD71:AH71"/>
    <mergeCell ref="Y72:AC72"/>
    <mergeCell ref="AD72:AH72"/>
    <mergeCell ref="E71:I71"/>
    <mergeCell ref="J71:N71"/>
    <mergeCell ref="O71:S71"/>
    <mergeCell ref="T71:X71"/>
    <mergeCell ref="E70:I70"/>
    <mergeCell ref="J70:N70"/>
    <mergeCell ref="O70:S70"/>
    <mergeCell ref="T70:X70"/>
    <mergeCell ref="Y69:AC69"/>
    <mergeCell ref="AD69:AH69"/>
    <mergeCell ref="E54:I54"/>
    <mergeCell ref="J54:N54"/>
    <mergeCell ref="E69:I69"/>
    <mergeCell ref="J69:N69"/>
    <mergeCell ref="O69:S69"/>
    <mergeCell ref="T69:X69"/>
    <mergeCell ref="O54:S54"/>
    <mergeCell ref="T54:X54"/>
    <mergeCell ref="Y52:AC52"/>
    <mergeCell ref="AD52:AH52"/>
    <mergeCell ref="Y53:AC53"/>
    <mergeCell ref="AD53:AH53"/>
    <mergeCell ref="Y54:AC54"/>
    <mergeCell ref="AD54:AH54"/>
    <mergeCell ref="E53:I53"/>
    <mergeCell ref="J53:N53"/>
    <mergeCell ref="O53:S53"/>
    <mergeCell ref="T53:X53"/>
    <mergeCell ref="E52:I52"/>
    <mergeCell ref="J52:N52"/>
    <mergeCell ref="O52:S52"/>
    <mergeCell ref="T52:X52"/>
    <mergeCell ref="Y51:AC51"/>
    <mergeCell ref="AD51:AH51"/>
    <mergeCell ref="E50:I50"/>
    <mergeCell ref="J50:N50"/>
    <mergeCell ref="E51:I51"/>
    <mergeCell ref="J51:N51"/>
    <mergeCell ref="O51:S51"/>
    <mergeCell ref="T51:X51"/>
    <mergeCell ref="O50:S50"/>
    <mergeCell ref="T50:X50"/>
    <mergeCell ref="Y32:AC32"/>
    <mergeCell ref="AD32:AH32"/>
    <mergeCell ref="O32:S32"/>
    <mergeCell ref="T32:X32"/>
    <mergeCell ref="Y50:AC50"/>
    <mergeCell ref="AD50:AH50"/>
    <mergeCell ref="E31:I31"/>
    <mergeCell ref="J31:N31"/>
    <mergeCell ref="E32:I32"/>
    <mergeCell ref="J32:N32"/>
    <mergeCell ref="O31:S31"/>
    <mergeCell ref="T31:X31"/>
    <mergeCell ref="Y31:AC31"/>
    <mergeCell ref="AD31:AH31"/>
    <mergeCell ref="Y29:AC29"/>
    <mergeCell ref="AD29:AH29"/>
    <mergeCell ref="Y30:AC30"/>
    <mergeCell ref="AD30:AH30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B2" sqref="B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6" t="s">
        <v>73</v>
      </c>
    </row>
    <row r="2" ht="15" customHeight="1">
      <c r="D2" s="10"/>
    </row>
    <row r="3" spans="4:10" ht="15" customHeight="1">
      <c r="D3" s="9"/>
      <c r="G3" s="155" t="s">
        <v>29</v>
      </c>
      <c r="H3" s="156" t="str">
        <f>IF(I12="","",VLOOKUP(I12,D9:F16,3))</f>
        <v>Jannika Oksanen, TIP-70</v>
      </c>
      <c r="I3" s="9"/>
      <c r="J3" s="9" t="str">
        <f>IF(I13="","",I13)</f>
        <v>-7,4,5,4</v>
      </c>
    </row>
    <row r="4" spans="4:10" ht="15.75">
      <c r="D4" s="125" t="s">
        <v>147</v>
      </c>
      <c r="G4" s="155" t="s">
        <v>30</v>
      </c>
      <c r="H4" s="9" t="str">
        <f>IF(I12="","",IF(H10=I12,VLOOKUP(H14,D9:F16,3),VLOOKUP(H10,D9:F16,3)))</f>
        <v>Pinja Eriksson, MBF</v>
      </c>
      <c r="I4" s="9"/>
      <c r="J4" s="9"/>
    </row>
    <row r="5" spans="4:10" ht="15" customHeight="1">
      <c r="D5" s="9"/>
      <c r="G5" s="155" t="s">
        <v>31</v>
      </c>
      <c r="H5" s="9" t="str">
        <f>IF(H10="","",IF(G9=H10,VLOOKUP(G11,$D$9:$F$16,3),VLOOKUP(G9,$D$9:$F$16,3)))</f>
        <v>Esther Goldberg, MBF</v>
      </c>
      <c r="I5" s="9"/>
      <c r="J5" s="9"/>
    </row>
    <row r="6" spans="4:10" ht="15" customHeight="1">
      <c r="D6" s="9"/>
      <c r="G6" s="155" t="s">
        <v>31</v>
      </c>
      <c r="H6" s="9" t="str">
        <f>IF(H14="","",IF(G13=H14,VLOOKUP(G15,$D$9:$F$16,3),VLOOKUP(G13,$D$9:$F$16,3)))</f>
        <v>Camilla Kuusjärvi, MBF</v>
      </c>
      <c r="I6" s="9"/>
      <c r="J6" s="9"/>
    </row>
    <row r="7" spans="7:10" ht="15" customHeight="1">
      <c r="G7" s="9"/>
      <c r="H7" s="9"/>
      <c r="I7" s="9"/>
      <c r="J7" s="9"/>
    </row>
    <row r="8" spans="4:6" ht="15" customHeight="1">
      <c r="D8" s="2"/>
      <c r="E8" s="2"/>
      <c r="F8" s="2"/>
    </row>
    <row r="9" spans="3:10" ht="14.25" customHeight="1">
      <c r="C9" s="20">
        <v>39</v>
      </c>
      <c r="D9" s="42">
        <v>1</v>
      </c>
      <c r="E9" s="38"/>
      <c r="F9" s="5" t="str">
        <f>IF(C9=0,"",INDEX(Nimet!$A$2:$D$251,C9,4))</f>
        <v>Jannika Oksanen, TIP-70</v>
      </c>
      <c r="G9" s="34">
        <v>1</v>
      </c>
      <c r="H9" s="22"/>
      <c r="I9" s="22"/>
      <c r="J9" s="6"/>
    </row>
    <row r="10" spans="3:10" ht="14.25" customHeight="1">
      <c r="C10" s="20">
        <v>31</v>
      </c>
      <c r="D10" s="43">
        <v>2</v>
      </c>
      <c r="E10" s="39"/>
      <c r="F10" s="4" t="str">
        <f>IF(C10=0,"",INDEX(Nimet!$A$2:$D$251,C10,4))</f>
        <v>Anna Kirichenko, PT Espoo</v>
      </c>
      <c r="G10" s="111" t="s">
        <v>180</v>
      </c>
      <c r="H10" s="35">
        <v>1</v>
      </c>
      <c r="I10" s="22"/>
      <c r="J10" s="6"/>
    </row>
    <row r="11" spans="3:10" ht="14.25" customHeight="1">
      <c r="C11" s="20">
        <v>19</v>
      </c>
      <c r="D11" s="42">
        <v>3</v>
      </c>
      <c r="E11" s="38"/>
      <c r="F11" s="5" t="str">
        <f>IF(C11=0,"",INDEX(Nimet!$A$2:$D$251,C11,4))</f>
        <v>Vuokko Lahtinen, KuPTS</v>
      </c>
      <c r="G11" s="37">
        <v>4</v>
      </c>
      <c r="H11" s="112" t="s">
        <v>184</v>
      </c>
      <c r="I11" s="22"/>
      <c r="J11" s="6"/>
    </row>
    <row r="12" spans="3:10" ht="14.25" customHeight="1">
      <c r="C12" s="20">
        <v>59</v>
      </c>
      <c r="D12" s="43">
        <v>4</v>
      </c>
      <c r="E12" s="39"/>
      <c r="F12" s="4" t="str">
        <f>IF(C12=0,"",INDEX(Nimet!$A$2:$D$251,C12,4))</f>
        <v>Esther Goldberg, MBF</v>
      </c>
      <c r="G12" s="32" t="s">
        <v>183</v>
      </c>
      <c r="H12" s="23"/>
      <c r="I12" s="35">
        <v>1</v>
      </c>
      <c r="J12" s="6"/>
    </row>
    <row r="13" spans="3:10" ht="14.25" customHeight="1">
      <c r="C13" s="20">
        <v>58</v>
      </c>
      <c r="D13" s="42">
        <v>5</v>
      </c>
      <c r="E13" s="38"/>
      <c r="F13" s="5" t="str">
        <f>IF(C13=0,"",INDEX(Nimet!$A$2:$D$251,C13,4))</f>
        <v>Camilla Kuusjärvi, MBF</v>
      </c>
      <c r="G13" s="34">
        <v>5</v>
      </c>
      <c r="H13" s="23"/>
      <c r="I13" s="113" t="s">
        <v>185</v>
      </c>
      <c r="J13" s="6"/>
    </row>
    <row r="14" spans="3:10" ht="14.25" customHeight="1">
      <c r="C14" s="20">
        <v>61</v>
      </c>
      <c r="D14" s="43">
        <v>6</v>
      </c>
      <c r="E14" s="39"/>
      <c r="F14" s="4" t="str">
        <f>IF(C14=0,"",INDEX(Nimet!$A$2:$D$251,C14,4))</f>
        <v>Viivi-Mari Vastavuo, MBF</v>
      </c>
      <c r="G14" s="111" t="s">
        <v>181</v>
      </c>
      <c r="H14" s="36">
        <v>8</v>
      </c>
      <c r="I14" s="22"/>
      <c r="J14" s="6"/>
    </row>
    <row r="15" spans="3:10" ht="14.25" customHeight="1">
      <c r="C15" s="20">
        <v>60</v>
      </c>
      <c r="D15" s="42">
        <v>7</v>
      </c>
      <c r="E15" s="38"/>
      <c r="F15" s="5" t="str">
        <f>IF(C15=0,"",INDEX(Nimet!$A$2:$D$251,C15,4))</f>
        <v>Sarah Goldberg, MBF</v>
      </c>
      <c r="G15" s="37">
        <v>8</v>
      </c>
      <c r="H15" s="32" t="s">
        <v>182</v>
      </c>
      <c r="I15" s="22"/>
      <c r="J15" s="6"/>
    </row>
    <row r="16" spans="3:10" ht="14.25" customHeight="1">
      <c r="C16" s="20">
        <v>57</v>
      </c>
      <c r="D16" s="43">
        <v>8</v>
      </c>
      <c r="E16" s="39"/>
      <c r="F16" s="4" t="str">
        <f>IF(C16=0,"",INDEX(Nimet!$A$2:$D$251,C16,4))</f>
        <v>Pinja Eriksson, MBF</v>
      </c>
      <c r="G16" s="32" t="s">
        <v>179</v>
      </c>
      <c r="H16" s="22"/>
      <c r="I16" s="22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70"/>
  <sheetViews>
    <sheetView zoomScale="85" zoomScaleNormal="85" workbookViewId="0" topLeftCell="A1">
      <selection activeCell="A2" sqref="A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73</v>
      </c>
      <c r="Y1" s="19" t="s">
        <v>27</v>
      </c>
      <c r="AE1" s="19"/>
      <c r="AF1" s="19"/>
      <c r="AG1" s="19"/>
      <c r="AH1" s="19"/>
    </row>
    <row r="2" spans="2:37" ht="18">
      <c r="B2" s="10"/>
      <c r="Y2" s="1" t="s">
        <v>3</v>
      </c>
      <c r="AF2" s="25" t="s">
        <v>12</v>
      </c>
      <c r="AI2" s="25" t="s">
        <v>5</v>
      </c>
      <c r="AK2" s="25"/>
    </row>
    <row r="3" spans="2:37" ht="15" customHeight="1">
      <c r="B3" s="9"/>
      <c r="Y3" s="1" t="s">
        <v>7</v>
      </c>
      <c r="AF3" s="25" t="s">
        <v>8</v>
      </c>
      <c r="AI3" s="25" t="s">
        <v>17</v>
      </c>
      <c r="AK3" s="25"/>
    </row>
    <row r="4" spans="2:37" ht="15" customHeight="1">
      <c r="B4" s="125" t="s">
        <v>149</v>
      </c>
      <c r="Y4" s="1" t="s">
        <v>11</v>
      </c>
      <c r="AF4" s="25" t="s">
        <v>20</v>
      </c>
      <c r="AI4" s="25" t="s">
        <v>21</v>
      </c>
      <c r="AK4" s="25"/>
    </row>
    <row r="5" spans="2:37" ht="15" customHeight="1">
      <c r="B5" s="9"/>
      <c r="AI5" s="25"/>
      <c r="AJ5" s="25"/>
      <c r="AK5" s="25"/>
    </row>
    <row r="6" spans="2:37" ht="15" customHeight="1">
      <c r="B6" s="125" t="s">
        <v>155</v>
      </c>
      <c r="AI6" s="25"/>
      <c r="AJ6" s="25"/>
      <c r="AK6" s="25"/>
    </row>
    <row r="7" ht="15" customHeight="1">
      <c r="B7" s="9"/>
    </row>
    <row r="8" spans="2:4" ht="14.25" customHeight="1">
      <c r="B8" s="88" t="s">
        <v>32</v>
      </c>
      <c r="C8" s="28"/>
      <c r="D8" s="28"/>
    </row>
    <row r="9" spans="2:35" ht="14.25" customHeight="1">
      <c r="B9" s="12"/>
      <c r="C9" s="13"/>
      <c r="D9" s="14"/>
      <c r="E9" s="157">
        <v>1</v>
      </c>
      <c r="F9" s="158"/>
      <c r="G9" s="158"/>
      <c r="H9" s="158"/>
      <c r="I9" s="159"/>
      <c r="J9" s="157">
        <v>2</v>
      </c>
      <c r="K9" s="160"/>
      <c r="L9" s="160"/>
      <c r="M9" s="160"/>
      <c r="N9" s="161"/>
      <c r="O9" s="157">
        <v>3</v>
      </c>
      <c r="P9" s="160"/>
      <c r="Q9" s="160"/>
      <c r="R9" s="160"/>
      <c r="S9" s="161"/>
      <c r="T9" s="157">
        <v>4</v>
      </c>
      <c r="U9" s="160"/>
      <c r="V9" s="160"/>
      <c r="W9" s="160"/>
      <c r="X9" s="161"/>
      <c r="Y9" s="157" t="s">
        <v>0</v>
      </c>
      <c r="Z9" s="158"/>
      <c r="AA9" s="158"/>
      <c r="AB9" s="158"/>
      <c r="AC9" s="159"/>
      <c r="AD9" s="157" t="s">
        <v>1</v>
      </c>
      <c r="AE9" s="158"/>
      <c r="AF9" s="158"/>
      <c r="AG9" s="158"/>
      <c r="AH9" s="159"/>
      <c r="AI9" s="26" t="s">
        <v>2</v>
      </c>
    </row>
    <row r="10" spans="1:35" ht="14.25" customHeight="1">
      <c r="A10" s="20">
        <v>15</v>
      </c>
      <c r="B10" s="27">
        <v>1</v>
      </c>
      <c r="C10" s="31">
        <v>1</v>
      </c>
      <c r="D10" s="14" t="str">
        <f>IF(A10=0,"",INDEX(Nimet!$A$2:$D$251,A10,4))</f>
        <v>Otto Tennilä, PT 75</v>
      </c>
      <c r="E10" s="162"/>
      <c r="F10" s="163"/>
      <c r="G10" s="163"/>
      <c r="H10" s="163"/>
      <c r="I10" s="164"/>
      <c r="J10" s="165" t="str">
        <f>CONCATENATE(AB22,"-",AD22)</f>
        <v>3-0</v>
      </c>
      <c r="K10" s="166"/>
      <c r="L10" s="166"/>
      <c r="M10" s="166"/>
      <c r="N10" s="167"/>
      <c r="O10" s="165" t="str">
        <f>CONCATENATE(AB16,"-",AD16)</f>
        <v>3-0</v>
      </c>
      <c r="P10" s="166"/>
      <c r="Q10" s="166"/>
      <c r="R10" s="166"/>
      <c r="S10" s="167"/>
      <c r="T10" s="165" t="str">
        <f>CONCATENATE(AB19,"-",AD19)</f>
        <v>0-0</v>
      </c>
      <c r="U10" s="166"/>
      <c r="V10" s="166"/>
      <c r="W10" s="166"/>
      <c r="X10" s="167"/>
      <c r="Y10" s="157" t="str">
        <f>CONCATENATE(AF16+AF19+AF22,"-",AH16+AH19+AH22)</f>
        <v>2-0</v>
      </c>
      <c r="Z10" s="160"/>
      <c r="AA10" s="160"/>
      <c r="AB10" s="160"/>
      <c r="AC10" s="161"/>
      <c r="AD10" s="157" t="str">
        <f>CONCATENATE(AB16+AB19+AB22,"-",AD16+AD19+AD22)</f>
        <v>6-0</v>
      </c>
      <c r="AE10" s="160"/>
      <c r="AF10" s="160"/>
      <c r="AG10" s="160"/>
      <c r="AH10" s="161"/>
      <c r="AI10" s="63">
        <v>1</v>
      </c>
    </row>
    <row r="11" spans="1:35" ht="14.25" customHeight="1">
      <c r="A11" s="20">
        <v>33</v>
      </c>
      <c r="B11" s="27">
        <v>2</v>
      </c>
      <c r="C11" s="31">
        <v>18</v>
      </c>
      <c r="D11" s="14" t="str">
        <f>IF(A11=0,"",INDEX(Nimet!$A$2:$D$251,A11,4))</f>
        <v>Jancarlo Rodriguez, Por-83</v>
      </c>
      <c r="E11" s="165" t="str">
        <f>CONCATENATE(AD22,"-",AB22)</f>
        <v>0-3</v>
      </c>
      <c r="F11" s="166"/>
      <c r="G11" s="166"/>
      <c r="H11" s="166"/>
      <c r="I11" s="167"/>
      <c r="J11" s="162"/>
      <c r="K11" s="163"/>
      <c r="L11" s="163"/>
      <c r="M11" s="163"/>
      <c r="N11" s="164"/>
      <c r="O11" s="165" t="str">
        <f>CONCATENATE(AB20,"-",AD20)</f>
        <v>3-2</v>
      </c>
      <c r="P11" s="166"/>
      <c r="Q11" s="166"/>
      <c r="R11" s="166"/>
      <c r="S11" s="167"/>
      <c r="T11" s="165" t="str">
        <f>CONCATENATE(AB17,"-",AD17)</f>
        <v>0-0</v>
      </c>
      <c r="U11" s="166"/>
      <c r="V11" s="166"/>
      <c r="W11" s="166"/>
      <c r="X11" s="167"/>
      <c r="Y11" s="157" t="str">
        <f>CONCATENATE(AF17+AF20+AH22,"-",AH17+AH20+AF22)</f>
        <v>1-1</v>
      </c>
      <c r="Z11" s="160"/>
      <c r="AA11" s="160"/>
      <c r="AB11" s="160"/>
      <c r="AC11" s="161"/>
      <c r="AD11" s="157" t="str">
        <f>CONCATENATE(AB17+AB20+AD22,"-",AD17+AD20+AB22)</f>
        <v>3-5</v>
      </c>
      <c r="AE11" s="160"/>
      <c r="AF11" s="160"/>
      <c r="AG11" s="160"/>
      <c r="AH11" s="161"/>
      <c r="AI11" s="63">
        <v>2</v>
      </c>
    </row>
    <row r="12" spans="1:35" ht="14.25" customHeight="1">
      <c r="A12" s="20">
        <v>53</v>
      </c>
      <c r="B12" s="27">
        <v>3</v>
      </c>
      <c r="C12" s="31">
        <v>22</v>
      </c>
      <c r="D12" s="14" t="str">
        <f>IF(A12=0,"",INDEX(Nimet!$A$2:$D$251,A12,4))</f>
        <v>Henri Kuusjärvi, MBF</v>
      </c>
      <c r="E12" s="165" t="str">
        <f>CONCATENATE(AD16,"-",AB16)</f>
        <v>0-3</v>
      </c>
      <c r="F12" s="166"/>
      <c r="G12" s="166"/>
      <c r="H12" s="166"/>
      <c r="I12" s="167"/>
      <c r="J12" s="165" t="str">
        <f>CONCATENATE(AD20,"-",AB20)</f>
        <v>2-3</v>
      </c>
      <c r="K12" s="166"/>
      <c r="L12" s="166"/>
      <c r="M12" s="166"/>
      <c r="N12" s="167"/>
      <c r="O12" s="162"/>
      <c r="P12" s="163"/>
      <c r="Q12" s="163"/>
      <c r="R12" s="163"/>
      <c r="S12" s="164"/>
      <c r="T12" s="165" t="str">
        <f>CONCATENATE(AB23,"-",AD23)</f>
        <v>0-0</v>
      </c>
      <c r="U12" s="166"/>
      <c r="V12" s="166"/>
      <c r="W12" s="166"/>
      <c r="X12" s="167"/>
      <c r="Y12" s="157" t="str">
        <f>CONCATENATE(AH16+AH20+AF23,"-",AF16+AF20+AH23)</f>
        <v>0-2</v>
      </c>
      <c r="Z12" s="160"/>
      <c r="AA12" s="160"/>
      <c r="AB12" s="160"/>
      <c r="AC12" s="161"/>
      <c r="AD12" s="157" t="str">
        <f>CONCATENATE(AD16+AD20+AB23,"-",AB16+AB20+AD23)</f>
        <v>2-6</v>
      </c>
      <c r="AE12" s="160"/>
      <c r="AF12" s="160"/>
      <c r="AG12" s="160"/>
      <c r="AH12" s="161"/>
      <c r="AI12" s="63">
        <v>3</v>
      </c>
    </row>
    <row r="13" spans="1:35" ht="14.25" customHeight="1">
      <c r="A13" s="20"/>
      <c r="B13" s="27">
        <v>4</v>
      </c>
      <c r="C13" s="31"/>
      <c r="D13" s="14">
        <f>IF(A13=0,"",INDEX(Nimet!$A$2:$D$251,A13,4))</f>
      </c>
      <c r="E13" s="165" t="str">
        <f>CONCATENATE(AD19,"-",AB19)</f>
        <v>0-0</v>
      </c>
      <c r="F13" s="166"/>
      <c r="G13" s="166"/>
      <c r="H13" s="166"/>
      <c r="I13" s="167"/>
      <c r="J13" s="165" t="str">
        <f>CONCATENATE(AD17,"-",AB17)</f>
        <v>0-0</v>
      </c>
      <c r="K13" s="166"/>
      <c r="L13" s="166"/>
      <c r="M13" s="166"/>
      <c r="N13" s="167"/>
      <c r="O13" s="165" t="str">
        <f>CONCATENATE(AD23,"-",AB23)</f>
        <v>0-0</v>
      </c>
      <c r="P13" s="166"/>
      <c r="Q13" s="166"/>
      <c r="R13" s="166"/>
      <c r="S13" s="167"/>
      <c r="T13" s="162"/>
      <c r="U13" s="163"/>
      <c r="V13" s="163"/>
      <c r="W13" s="163"/>
      <c r="X13" s="164"/>
      <c r="Y13" s="157" t="str">
        <f>CONCATENATE(AH17+AH19+AH23,"-",AF17+AF19+AF23)</f>
        <v>0-0</v>
      </c>
      <c r="Z13" s="160"/>
      <c r="AA13" s="160"/>
      <c r="AB13" s="160"/>
      <c r="AC13" s="161"/>
      <c r="AD13" s="157" t="str">
        <f>CONCATENATE(AD17+AD19+AD23,"-",AB17+AB19+AB23)</f>
        <v>0-0</v>
      </c>
      <c r="AE13" s="160"/>
      <c r="AF13" s="160"/>
      <c r="AG13" s="160"/>
      <c r="AH13" s="161"/>
      <c r="AI13" s="63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27</v>
      </c>
      <c r="G15" s="53"/>
      <c r="H15" s="54">
        <v>1</v>
      </c>
      <c r="I15" s="55"/>
      <c r="J15" s="45"/>
      <c r="K15" s="48"/>
      <c r="L15" s="47">
        <v>2</v>
      </c>
      <c r="M15" s="49"/>
      <c r="N15" s="45"/>
      <c r="O15" s="48"/>
      <c r="P15" s="47">
        <v>3</v>
      </c>
      <c r="Q15" s="50"/>
      <c r="S15" s="51"/>
      <c r="T15" s="52">
        <v>4</v>
      </c>
      <c r="U15" s="50"/>
      <c r="W15" s="51"/>
      <c r="X15" s="52">
        <v>5</v>
      </c>
      <c r="Y15" s="50"/>
      <c r="Z15" s="3"/>
      <c r="AA15" s="3"/>
      <c r="AB15" s="51"/>
      <c r="AC15" s="46" t="s">
        <v>33</v>
      </c>
      <c r="AD15" s="50"/>
      <c r="AE15" s="45"/>
      <c r="AF15" s="48"/>
      <c r="AG15" s="56" t="s">
        <v>34</v>
      </c>
      <c r="AH15" s="57"/>
      <c r="AK15" s="11"/>
    </row>
    <row r="16" spans="1:40" ht="14.25" customHeight="1">
      <c r="A16" s="15" t="s">
        <v>12</v>
      </c>
      <c r="B16" s="1" t="str">
        <f>CONCATENATE(D10,"  -  ",D12)</f>
        <v>Otto Tennilä, PT 75  -  Henri Kuusjärvi, MBF</v>
      </c>
      <c r="G16" s="58">
        <v>11</v>
      </c>
      <c r="H16" s="64" t="s">
        <v>26</v>
      </c>
      <c r="I16" s="59">
        <v>6</v>
      </c>
      <c r="J16" s="65"/>
      <c r="K16" s="58">
        <v>11</v>
      </c>
      <c r="L16" s="64" t="s">
        <v>26</v>
      </c>
      <c r="M16" s="59">
        <v>6</v>
      </c>
      <c r="N16" s="65"/>
      <c r="O16" s="58">
        <v>11</v>
      </c>
      <c r="P16" s="64" t="s">
        <v>26</v>
      </c>
      <c r="Q16" s="59">
        <v>2</v>
      </c>
      <c r="R16" s="66"/>
      <c r="S16" s="58"/>
      <c r="T16" s="64" t="s">
        <v>26</v>
      </c>
      <c r="U16" s="59"/>
      <c r="V16" s="66"/>
      <c r="W16" s="58"/>
      <c r="X16" s="64" t="s">
        <v>26</v>
      </c>
      <c r="Y16" s="59"/>
      <c r="Z16" s="65"/>
      <c r="AA16" s="65"/>
      <c r="AB16" s="67">
        <f>IF($G16-$I16&gt;0,1,0)+IF($K16-$M16&gt;0,1,0)+IF($O16-$Q16&gt;0,1,0)+IF($S16-$U16&gt;0,1,0)+IF($W16-$Y16&gt;0,1,0)</f>
        <v>3</v>
      </c>
      <c r="AC16" s="68" t="s">
        <v>26</v>
      </c>
      <c r="AD16" s="69">
        <f>IF($G16-$I16&lt;0,1,0)+IF($K16-$M16&lt;0,1,0)+IF($O16-$Q16&lt;0,1,0)+IF($S16-$U16&lt;0,1,0)+IF($W16-$Y16&lt;0,1,0)</f>
        <v>0</v>
      </c>
      <c r="AE16" s="70"/>
      <c r="AF16" s="71">
        <f>IF($AB16-$AD16&gt;0,1,0)</f>
        <v>1</v>
      </c>
      <c r="AG16" s="60" t="s">
        <v>26</v>
      </c>
      <c r="AH16" s="72">
        <f>IF($AB16-$AD16&lt;0,1,0)</f>
        <v>0</v>
      </c>
      <c r="AI16" s="73"/>
      <c r="AJ16" s="73"/>
      <c r="AK16" s="73"/>
      <c r="AM16" s="7"/>
      <c r="AN16" s="18"/>
    </row>
    <row r="17" spans="1:40" ht="14.25" customHeight="1">
      <c r="A17" s="15" t="s">
        <v>5</v>
      </c>
      <c r="B17" s="1" t="str">
        <f>CONCATENATE(D11,"  -  ",D13)</f>
        <v>Jancarlo Rodriguez, Por-83  -  </v>
      </c>
      <c r="G17" s="86"/>
      <c r="H17" s="74" t="s">
        <v>26</v>
      </c>
      <c r="I17" s="87"/>
      <c r="J17" s="65"/>
      <c r="K17" s="58"/>
      <c r="L17" s="64" t="s">
        <v>26</v>
      </c>
      <c r="M17" s="59"/>
      <c r="N17" s="65"/>
      <c r="O17" s="58"/>
      <c r="P17" s="64" t="s">
        <v>26</v>
      </c>
      <c r="Q17" s="59"/>
      <c r="R17" s="66"/>
      <c r="S17" s="58"/>
      <c r="T17" s="64" t="s">
        <v>26</v>
      </c>
      <c r="U17" s="59"/>
      <c r="V17" s="66"/>
      <c r="W17" s="58"/>
      <c r="X17" s="64" t="s">
        <v>26</v>
      </c>
      <c r="Y17" s="59"/>
      <c r="Z17" s="65"/>
      <c r="AA17" s="65"/>
      <c r="AB17" s="67">
        <f>IF($G17-$I17&gt;0,1,0)+IF($K17-$M17&gt;0,1,0)+IF($O17-$Q17&gt;0,1,0)+IF($S17-$U17&gt;0,1,0)+IF($W17-$Y17&gt;0,1,0)</f>
        <v>0</v>
      </c>
      <c r="AC17" s="68" t="s">
        <v>26</v>
      </c>
      <c r="AD17" s="69">
        <f>IF($G17-$I17&lt;0,1,0)+IF($K17-$M17&lt;0,1,0)+IF($O17-$Q17&lt;0,1,0)+IF($S17-$U17&lt;0,1,0)+IF($W17-$Y17&lt;0,1,0)</f>
        <v>0</v>
      </c>
      <c r="AE17" s="70"/>
      <c r="AF17" s="71">
        <f>IF($AB17-$AD17&gt;0,1,0)</f>
        <v>0</v>
      </c>
      <c r="AG17" s="60" t="s">
        <v>26</v>
      </c>
      <c r="AH17" s="72">
        <f>IF($AB17-$AD17&lt;0,1,0)</f>
        <v>0</v>
      </c>
      <c r="AI17" s="73"/>
      <c r="AJ17" s="73"/>
      <c r="AK17" s="73"/>
      <c r="AM17" s="7"/>
      <c r="AN17" s="18"/>
    </row>
    <row r="18" spans="1:40" ht="14.25" customHeight="1">
      <c r="A18" s="15"/>
      <c r="G18" s="75"/>
      <c r="H18" s="76"/>
      <c r="I18" s="77"/>
      <c r="J18" s="65"/>
      <c r="K18" s="75"/>
      <c r="L18" s="76"/>
      <c r="M18" s="77"/>
      <c r="N18" s="65"/>
      <c r="O18" s="75"/>
      <c r="P18" s="76"/>
      <c r="Q18" s="77"/>
      <c r="R18" s="66"/>
      <c r="S18" s="75"/>
      <c r="T18" s="76"/>
      <c r="U18" s="77"/>
      <c r="V18" s="66"/>
      <c r="W18" s="75"/>
      <c r="X18" s="76"/>
      <c r="Y18" s="77"/>
      <c r="Z18" s="65"/>
      <c r="AA18" s="65"/>
      <c r="AB18" s="67"/>
      <c r="AC18" s="68"/>
      <c r="AD18" s="69"/>
      <c r="AE18" s="70"/>
      <c r="AF18" s="71"/>
      <c r="AG18" s="61"/>
      <c r="AH18" s="72"/>
      <c r="AI18" s="73"/>
      <c r="AJ18" s="73"/>
      <c r="AK18" s="73"/>
      <c r="AN18" s="18"/>
    </row>
    <row r="19" spans="1:40" ht="14.25" customHeight="1">
      <c r="A19" s="15" t="s">
        <v>8</v>
      </c>
      <c r="B19" s="1" t="str">
        <f>CONCATENATE(D10,"  -  ",D13)</f>
        <v>Otto Tennilä, PT 75  -  </v>
      </c>
      <c r="G19" s="58"/>
      <c r="H19" s="64" t="s">
        <v>26</v>
      </c>
      <c r="I19" s="59"/>
      <c r="J19" s="65"/>
      <c r="K19" s="58"/>
      <c r="L19" s="64" t="s">
        <v>26</v>
      </c>
      <c r="M19" s="59"/>
      <c r="N19" s="65"/>
      <c r="O19" s="58"/>
      <c r="P19" s="64" t="s">
        <v>26</v>
      </c>
      <c r="Q19" s="59"/>
      <c r="R19" s="66"/>
      <c r="S19" s="58"/>
      <c r="T19" s="64" t="s">
        <v>26</v>
      </c>
      <c r="U19" s="59"/>
      <c r="V19" s="66"/>
      <c r="W19" s="58"/>
      <c r="X19" s="64" t="s">
        <v>26</v>
      </c>
      <c r="Y19" s="59"/>
      <c r="Z19" s="65"/>
      <c r="AA19" s="65"/>
      <c r="AB19" s="67">
        <f>IF($G19-$I19&gt;0,1,0)+IF($K19-$M19&gt;0,1,0)+IF($O19-$Q19&gt;0,1,0)+IF($S19-$U19&gt;0,1,0)+IF($W19-$Y19&gt;0,1,0)</f>
        <v>0</v>
      </c>
      <c r="AC19" s="68" t="s">
        <v>26</v>
      </c>
      <c r="AD19" s="69">
        <f>IF($G19-$I19&lt;0,1,0)+IF($K19-$M19&lt;0,1,0)+IF($O19-$Q19&lt;0,1,0)+IF($S19-$U19&lt;0,1,0)+IF($W19-$Y19&lt;0,1,0)</f>
        <v>0</v>
      </c>
      <c r="AE19" s="70"/>
      <c r="AF19" s="71">
        <f>IF($AB19-$AD19&gt;0,1,0)</f>
        <v>0</v>
      </c>
      <c r="AG19" s="60" t="s">
        <v>26</v>
      </c>
      <c r="AH19" s="72">
        <f>IF($AB19-$AD19&lt;0,1,0)</f>
        <v>0</v>
      </c>
      <c r="AI19" s="73"/>
      <c r="AJ19" s="73"/>
      <c r="AK19" s="73"/>
      <c r="AM19" s="7"/>
      <c r="AN19" s="18"/>
    </row>
    <row r="20" spans="1:40" ht="14.25" customHeight="1">
      <c r="A20" s="15" t="s">
        <v>17</v>
      </c>
      <c r="B20" s="1" t="str">
        <f>CONCATENATE(D11,"  -  ",D12)</f>
        <v>Jancarlo Rodriguez, Por-83  -  Henri Kuusjärvi, MBF</v>
      </c>
      <c r="G20" s="58">
        <v>15</v>
      </c>
      <c r="H20" s="64" t="s">
        <v>26</v>
      </c>
      <c r="I20" s="59">
        <v>13</v>
      </c>
      <c r="J20" s="65"/>
      <c r="K20" s="58">
        <v>10</v>
      </c>
      <c r="L20" s="64" t="s">
        <v>26</v>
      </c>
      <c r="M20" s="59">
        <v>12</v>
      </c>
      <c r="N20" s="65"/>
      <c r="O20" s="58">
        <v>8</v>
      </c>
      <c r="P20" s="64" t="s">
        <v>26</v>
      </c>
      <c r="Q20" s="59">
        <v>11</v>
      </c>
      <c r="R20" s="66"/>
      <c r="S20" s="58">
        <v>11</v>
      </c>
      <c r="T20" s="64"/>
      <c r="U20" s="59">
        <v>8</v>
      </c>
      <c r="V20" s="66"/>
      <c r="W20" s="58">
        <v>11</v>
      </c>
      <c r="X20" s="64" t="s">
        <v>26</v>
      </c>
      <c r="Y20" s="59">
        <v>6</v>
      </c>
      <c r="Z20" s="65"/>
      <c r="AA20" s="65"/>
      <c r="AB20" s="67">
        <f>IF($G20-$I20&gt;0,1,0)+IF($K20-$M20&gt;0,1,0)+IF($O20-$Q20&gt;0,1,0)+IF($S20-$U20&gt;0,1,0)+IF($W20-$Y20&gt;0,1,0)</f>
        <v>3</v>
      </c>
      <c r="AC20" s="68" t="s">
        <v>26</v>
      </c>
      <c r="AD20" s="69">
        <f>IF($G20-$I20&lt;0,1,0)+IF($K20-$M20&lt;0,1,0)+IF($O20-$Q20&lt;0,1,0)+IF($S20-$U20&lt;0,1,0)+IF($W20-$Y20&lt;0,1,0)</f>
        <v>2</v>
      </c>
      <c r="AE20" s="70"/>
      <c r="AF20" s="71">
        <f>IF($AB20-$AD20&gt;0,1,0)</f>
        <v>1</v>
      </c>
      <c r="AG20" s="60" t="s">
        <v>26</v>
      </c>
      <c r="AH20" s="72">
        <f>IF($AB20-$AD20&lt;0,1,0)</f>
        <v>0</v>
      </c>
      <c r="AI20" s="73"/>
      <c r="AJ20" s="73"/>
      <c r="AK20" s="73"/>
      <c r="AM20" s="7"/>
      <c r="AN20" s="18"/>
    </row>
    <row r="21" spans="1:40" ht="14.25" customHeight="1">
      <c r="A21" s="15"/>
      <c r="G21" s="75"/>
      <c r="H21" s="76"/>
      <c r="I21" s="77"/>
      <c r="J21" s="65"/>
      <c r="K21" s="75"/>
      <c r="L21" s="76"/>
      <c r="M21" s="77"/>
      <c r="N21" s="65"/>
      <c r="O21" s="75"/>
      <c r="P21" s="76"/>
      <c r="Q21" s="77"/>
      <c r="R21" s="66"/>
      <c r="S21" s="75"/>
      <c r="T21" s="76"/>
      <c r="U21" s="77"/>
      <c r="V21" s="66"/>
      <c r="W21" s="75"/>
      <c r="X21" s="76"/>
      <c r="Y21" s="77"/>
      <c r="Z21" s="65"/>
      <c r="AA21" s="65"/>
      <c r="AB21" s="67"/>
      <c r="AC21" s="68"/>
      <c r="AD21" s="69"/>
      <c r="AE21" s="70"/>
      <c r="AF21" s="71"/>
      <c r="AG21" s="61"/>
      <c r="AH21" s="72"/>
      <c r="AI21" s="73"/>
      <c r="AJ21" s="73"/>
      <c r="AK21" s="73"/>
      <c r="AN21" s="18"/>
    </row>
    <row r="22" spans="1:40" ht="14.25" customHeight="1">
      <c r="A22" s="15" t="s">
        <v>20</v>
      </c>
      <c r="B22" s="1" t="str">
        <f>CONCATENATE(D10,"  -  ",D11)</f>
        <v>Otto Tennilä, PT 75  -  Jancarlo Rodriguez, Por-83</v>
      </c>
      <c r="G22" s="58">
        <v>11</v>
      </c>
      <c r="H22" s="64" t="s">
        <v>26</v>
      </c>
      <c r="I22" s="59">
        <v>3</v>
      </c>
      <c r="J22" s="65"/>
      <c r="K22" s="58">
        <v>11</v>
      </c>
      <c r="L22" s="64" t="s">
        <v>26</v>
      </c>
      <c r="M22" s="59">
        <v>1</v>
      </c>
      <c r="N22" s="65"/>
      <c r="O22" s="58">
        <v>11</v>
      </c>
      <c r="P22" s="64" t="s">
        <v>26</v>
      </c>
      <c r="Q22" s="59">
        <v>5</v>
      </c>
      <c r="R22" s="66"/>
      <c r="S22" s="58"/>
      <c r="T22" s="64" t="s">
        <v>26</v>
      </c>
      <c r="U22" s="59"/>
      <c r="V22" s="66"/>
      <c r="W22" s="58"/>
      <c r="X22" s="64" t="s">
        <v>26</v>
      </c>
      <c r="Y22" s="59"/>
      <c r="Z22" s="65"/>
      <c r="AA22" s="65"/>
      <c r="AB22" s="67">
        <f>IF($G22-$I22&gt;0,1,0)+IF($K22-$M22&gt;0,1,0)+IF($O22-$Q22&gt;0,1,0)+IF($S22-$U22&gt;0,1,0)+IF($W22-$Y22&gt;0,1,0)</f>
        <v>3</v>
      </c>
      <c r="AC22" s="68" t="s">
        <v>26</v>
      </c>
      <c r="AD22" s="69">
        <f>IF($G22-$I22&lt;0,1,0)+IF($K22-$M22&lt;0,1,0)+IF($O22-$Q22&lt;0,1,0)+IF($S22-$U22&lt;0,1,0)+IF($W22-$Y22&lt;0,1,0)</f>
        <v>0</v>
      </c>
      <c r="AE22" s="70"/>
      <c r="AF22" s="71">
        <f>IF($AB22-$AD22&gt;0,1,0)</f>
        <v>1</v>
      </c>
      <c r="AG22" s="60" t="s">
        <v>26</v>
      </c>
      <c r="AH22" s="72">
        <f>IF($AB22-$AD22&lt;0,1,0)</f>
        <v>0</v>
      </c>
      <c r="AI22" s="73"/>
      <c r="AJ22" s="73"/>
      <c r="AK22" s="73"/>
      <c r="AM22" s="7"/>
      <c r="AN22" s="18"/>
    </row>
    <row r="23" spans="1:40" ht="14.25" customHeight="1">
      <c r="A23" s="15" t="s">
        <v>21</v>
      </c>
      <c r="B23" s="1" t="str">
        <f>CONCATENATE(D12,"  -  ",D13)</f>
        <v>Henri Kuusjärvi, MBF  -  </v>
      </c>
      <c r="G23" s="58"/>
      <c r="H23" s="64" t="s">
        <v>26</v>
      </c>
      <c r="I23" s="59"/>
      <c r="J23" s="65"/>
      <c r="K23" s="58"/>
      <c r="L23" s="64" t="s">
        <v>26</v>
      </c>
      <c r="M23" s="59"/>
      <c r="N23" s="65"/>
      <c r="O23" s="58"/>
      <c r="P23" s="64" t="s">
        <v>26</v>
      </c>
      <c r="Q23" s="59"/>
      <c r="R23" s="66"/>
      <c r="S23" s="58"/>
      <c r="T23" s="64" t="s">
        <v>26</v>
      </c>
      <c r="U23" s="59"/>
      <c r="V23" s="66"/>
      <c r="W23" s="58"/>
      <c r="X23" s="64" t="s">
        <v>26</v>
      </c>
      <c r="Y23" s="59"/>
      <c r="Z23" s="65"/>
      <c r="AA23" s="65"/>
      <c r="AB23" s="78">
        <f>IF($G23-$I23&gt;0,1,0)+IF($K23-$M23&gt;0,1,0)+IF($O23-$Q23&gt;0,1,0)+IF($S23-$U23&gt;0,1,0)+IF($W23-$Y23&gt;0,1,0)</f>
        <v>0</v>
      </c>
      <c r="AC23" s="79" t="s">
        <v>26</v>
      </c>
      <c r="AD23" s="80">
        <f>IF($G23-$I23&lt;0,1,0)+IF($K23-$M23&lt;0,1,0)+IF($O23-$Q23&lt;0,1,0)+IF($S23-$U23&lt;0,1,0)+IF($W23-$Y23&lt;0,1,0)</f>
        <v>0</v>
      </c>
      <c r="AE23" s="70"/>
      <c r="AF23" s="81">
        <f>IF($AB23-$AD23&gt;0,1,0)</f>
        <v>0</v>
      </c>
      <c r="AG23" s="62" t="s">
        <v>26</v>
      </c>
      <c r="AH23" s="82">
        <f>IF($AB23-$AD23&lt;0,1,0)</f>
        <v>0</v>
      </c>
      <c r="AI23" s="73"/>
      <c r="AJ23" s="73"/>
      <c r="AK23" s="73"/>
      <c r="AM23" s="7"/>
      <c r="AN23" s="18"/>
    </row>
    <row r="24" spans="7:37" ht="14.25" customHeight="1"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5"/>
      <c r="R24" s="85"/>
      <c r="S24" s="85"/>
      <c r="T24" s="85"/>
      <c r="U24" s="73"/>
      <c r="V24" s="73"/>
      <c r="W24" s="73"/>
      <c r="X24" s="73"/>
      <c r="Y24" s="73"/>
      <c r="Z24" s="73"/>
      <c r="AA24" s="73"/>
      <c r="AB24" s="73"/>
      <c r="AC24" s="83"/>
      <c r="AD24" s="83"/>
      <c r="AE24" s="83"/>
      <c r="AF24" s="83"/>
      <c r="AG24" s="73"/>
      <c r="AH24" s="73"/>
      <c r="AI24" s="73"/>
      <c r="AJ24" s="73"/>
      <c r="AK24" s="73"/>
    </row>
    <row r="25" spans="7:37" ht="14.25" customHeight="1"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</row>
    <row r="26" ht="15" customHeight="1">
      <c r="B26" s="9"/>
    </row>
    <row r="27" spans="2:4" ht="14.25" customHeight="1">
      <c r="B27" s="88" t="s">
        <v>36</v>
      </c>
      <c r="C27" s="28"/>
      <c r="D27" s="28"/>
    </row>
    <row r="28" spans="2:35" ht="14.25" customHeight="1">
      <c r="B28" s="12"/>
      <c r="C28" s="13"/>
      <c r="D28" s="14"/>
      <c r="E28" s="157">
        <v>1</v>
      </c>
      <c r="F28" s="158"/>
      <c r="G28" s="158"/>
      <c r="H28" s="158"/>
      <c r="I28" s="159"/>
      <c r="J28" s="157">
        <v>2</v>
      </c>
      <c r="K28" s="160"/>
      <c r="L28" s="160"/>
      <c r="M28" s="160"/>
      <c r="N28" s="161"/>
      <c r="O28" s="157">
        <v>3</v>
      </c>
      <c r="P28" s="160"/>
      <c r="Q28" s="160"/>
      <c r="R28" s="160"/>
      <c r="S28" s="161"/>
      <c r="T28" s="157">
        <v>4</v>
      </c>
      <c r="U28" s="160"/>
      <c r="V28" s="160"/>
      <c r="W28" s="160"/>
      <c r="X28" s="161"/>
      <c r="Y28" s="157" t="s">
        <v>0</v>
      </c>
      <c r="Z28" s="158"/>
      <c r="AA28" s="158"/>
      <c r="AB28" s="158"/>
      <c r="AC28" s="159"/>
      <c r="AD28" s="157" t="s">
        <v>1</v>
      </c>
      <c r="AE28" s="158"/>
      <c r="AF28" s="158"/>
      <c r="AG28" s="158"/>
      <c r="AH28" s="159"/>
      <c r="AI28" s="26" t="s">
        <v>2</v>
      </c>
    </row>
    <row r="29" spans="1:35" ht="14.25" customHeight="1">
      <c r="A29" s="20">
        <v>42</v>
      </c>
      <c r="B29" s="27">
        <v>1</v>
      </c>
      <c r="C29" s="31">
        <v>2</v>
      </c>
      <c r="D29" s="14" t="str">
        <f>IF(A29=0,"",INDEX(Nimet!$A$2:$D$251,A29,4))</f>
        <v>Ville Julin, SeSi</v>
      </c>
      <c r="E29" s="162"/>
      <c r="F29" s="163"/>
      <c r="G29" s="163"/>
      <c r="H29" s="163"/>
      <c r="I29" s="164"/>
      <c r="J29" s="165" t="str">
        <f>CONCATENATE(AB41,"-",AD41)</f>
        <v>3-0</v>
      </c>
      <c r="K29" s="166"/>
      <c r="L29" s="166"/>
      <c r="M29" s="166"/>
      <c r="N29" s="167"/>
      <c r="O29" s="165" t="str">
        <f>CONCATENATE(AB35,"-",AD35)</f>
        <v>3-0</v>
      </c>
      <c r="P29" s="166"/>
      <c r="Q29" s="166"/>
      <c r="R29" s="166"/>
      <c r="S29" s="167"/>
      <c r="T29" s="165" t="str">
        <f>CONCATENATE(AB38,"-",AD38)</f>
        <v>0-0</v>
      </c>
      <c r="U29" s="166"/>
      <c r="V29" s="166"/>
      <c r="W29" s="166"/>
      <c r="X29" s="167"/>
      <c r="Y29" s="157" t="str">
        <f>CONCATENATE(AF35+AF38+AF41,"-",AH35+AH38+AH41)</f>
        <v>2-0</v>
      </c>
      <c r="Z29" s="160"/>
      <c r="AA29" s="160"/>
      <c r="AB29" s="160"/>
      <c r="AC29" s="161"/>
      <c r="AD29" s="157" t="str">
        <f>CONCATENATE(AB35+AB38+AB41,"-",AD35+AD38+AD41)</f>
        <v>6-0</v>
      </c>
      <c r="AE29" s="160"/>
      <c r="AF29" s="160"/>
      <c r="AG29" s="160"/>
      <c r="AH29" s="161"/>
      <c r="AI29" s="63">
        <v>1</v>
      </c>
    </row>
    <row r="30" spans="1:35" ht="14.25" customHeight="1">
      <c r="A30" s="20">
        <v>51</v>
      </c>
      <c r="B30" s="27">
        <v>2</v>
      </c>
      <c r="C30" s="31">
        <v>13</v>
      </c>
      <c r="D30" s="14" t="str">
        <f>IF(A30=0,"",INDEX(Nimet!$A$2:$D$251,A30,4))</f>
        <v>Johan Engman, MBF</v>
      </c>
      <c r="E30" s="165" t="str">
        <f>CONCATENATE(AD41,"-",AB41)</f>
        <v>0-3</v>
      </c>
      <c r="F30" s="166"/>
      <c r="G30" s="166"/>
      <c r="H30" s="166"/>
      <c r="I30" s="167"/>
      <c r="J30" s="162"/>
      <c r="K30" s="163"/>
      <c r="L30" s="163"/>
      <c r="M30" s="163"/>
      <c r="N30" s="164"/>
      <c r="O30" s="165" t="str">
        <f>CONCATENATE(AB39,"-",AD39)</f>
        <v>3-1</v>
      </c>
      <c r="P30" s="166"/>
      <c r="Q30" s="166"/>
      <c r="R30" s="166"/>
      <c r="S30" s="167"/>
      <c r="T30" s="165" t="str">
        <f>CONCATENATE(AB36,"-",AD36)</f>
        <v>0-0</v>
      </c>
      <c r="U30" s="166"/>
      <c r="V30" s="166"/>
      <c r="W30" s="166"/>
      <c r="X30" s="167"/>
      <c r="Y30" s="157" t="str">
        <f>CONCATENATE(AF36+AF39+AH41,"-",AH36+AH39+AF41)</f>
        <v>1-1</v>
      </c>
      <c r="Z30" s="160"/>
      <c r="AA30" s="160"/>
      <c r="AB30" s="160"/>
      <c r="AC30" s="161"/>
      <c r="AD30" s="157" t="str">
        <f>CONCATENATE(AB36+AB39+AD41,"-",AD36+AD39+AB41)</f>
        <v>3-4</v>
      </c>
      <c r="AE30" s="160"/>
      <c r="AF30" s="160"/>
      <c r="AG30" s="160"/>
      <c r="AH30" s="161"/>
      <c r="AI30" s="63">
        <v>2</v>
      </c>
    </row>
    <row r="31" spans="1:35" ht="14.25" customHeight="1">
      <c r="A31" s="20">
        <v>22</v>
      </c>
      <c r="B31" s="27">
        <v>3</v>
      </c>
      <c r="C31" s="31">
        <v>21</v>
      </c>
      <c r="D31" s="14" t="str">
        <f>IF(A31=0,"",INDEX(Nimet!$A$2:$D$251,A31,4))</f>
        <v>Patrik Rissanen, KuPTS</v>
      </c>
      <c r="E31" s="165" t="str">
        <f>CONCATENATE(AD35,"-",AB35)</f>
        <v>0-3</v>
      </c>
      <c r="F31" s="166"/>
      <c r="G31" s="166"/>
      <c r="H31" s="166"/>
      <c r="I31" s="167"/>
      <c r="J31" s="165" t="str">
        <f>CONCATENATE(AD39,"-",AB39)</f>
        <v>1-3</v>
      </c>
      <c r="K31" s="166"/>
      <c r="L31" s="166"/>
      <c r="M31" s="166"/>
      <c r="N31" s="167"/>
      <c r="O31" s="162"/>
      <c r="P31" s="163"/>
      <c r="Q31" s="163"/>
      <c r="R31" s="163"/>
      <c r="S31" s="164"/>
      <c r="T31" s="165" t="str">
        <f>CONCATENATE(AB42,"-",AD42)</f>
        <v>0-0</v>
      </c>
      <c r="U31" s="166"/>
      <c r="V31" s="166"/>
      <c r="W31" s="166"/>
      <c r="X31" s="167"/>
      <c r="Y31" s="157" t="str">
        <f>CONCATENATE(AH35+AH39+AF42,"-",AF35+AF39+AH42)</f>
        <v>0-2</v>
      </c>
      <c r="Z31" s="160"/>
      <c r="AA31" s="160"/>
      <c r="AB31" s="160"/>
      <c r="AC31" s="161"/>
      <c r="AD31" s="157" t="str">
        <f>CONCATENATE(AD35+AD39+AB42,"-",AB35+AB39+AD42)</f>
        <v>1-6</v>
      </c>
      <c r="AE31" s="160"/>
      <c r="AF31" s="160"/>
      <c r="AG31" s="160"/>
      <c r="AH31" s="161"/>
      <c r="AI31" s="63">
        <v>3</v>
      </c>
    </row>
    <row r="32" spans="1:35" ht="14.25" customHeight="1">
      <c r="A32" s="20"/>
      <c r="B32" s="27">
        <v>4</v>
      </c>
      <c r="C32" s="31"/>
      <c r="D32" s="14">
        <f>IF(A32=0,"",INDEX(Nimet!$A$2:$D$251,A32,4))</f>
      </c>
      <c r="E32" s="165" t="str">
        <f>CONCATENATE(AD38,"-",AB38)</f>
        <v>0-0</v>
      </c>
      <c r="F32" s="166"/>
      <c r="G32" s="166"/>
      <c r="H32" s="166"/>
      <c r="I32" s="167"/>
      <c r="J32" s="165" t="str">
        <f>CONCATENATE(AD36,"-",AB36)</f>
        <v>0-0</v>
      </c>
      <c r="K32" s="166"/>
      <c r="L32" s="166"/>
      <c r="M32" s="166"/>
      <c r="N32" s="167"/>
      <c r="O32" s="165" t="str">
        <f>CONCATENATE(AD42,"-",AB42)</f>
        <v>0-0</v>
      </c>
      <c r="P32" s="166"/>
      <c r="Q32" s="166"/>
      <c r="R32" s="166"/>
      <c r="S32" s="167"/>
      <c r="T32" s="162"/>
      <c r="U32" s="163"/>
      <c r="V32" s="163"/>
      <c r="W32" s="163"/>
      <c r="X32" s="164"/>
      <c r="Y32" s="157" t="str">
        <f>CONCATENATE(AH36+AH38+AH42,"-",AF36+AF38+AF42)</f>
        <v>0-0</v>
      </c>
      <c r="Z32" s="160"/>
      <c r="AA32" s="160"/>
      <c r="AB32" s="160"/>
      <c r="AC32" s="161"/>
      <c r="AD32" s="157" t="str">
        <f>CONCATENATE(AD36+AD38+AD42,"-",AB36+AB38+AB42)</f>
        <v>0-0</v>
      </c>
      <c r="AE32" s="160"/>
      <c r="AF32" s="160"/>
      <c r="AG32" s="160"/>
      <c r="AH32" s="161"/>
      <c r="AI32" s="63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27</v>
      </c>
      <c r="G34" s="53"/>
      <c r="H34" s="54">
        <v>1</v>
      </c>
      <c r="I34" s="55"/>
      <c r="J34" s="45"/>
      <c r="K34" s="48"/>
      <c r="L34" s="47">
        <v>2</v>
      </c>
      <c r="M34" s="49"/>
      <c r="N34" s="45"/>
      <c r="O34" s="48"/>
      <c r="P34" s="47">
        <v>3</v>
      </c>
      <c r="Q34" s="50"/>
      <c r="S34" s="51"/>
      <c r="T34" s="52">
        <v>4</v>
      </c>
      <c r="U34" s="50"/>
      <c r="W34" s="51"/>
      <c r="X34" s="52">
        <v>5</v>
      </c>
      <c r="Y34" s="50"/>
      <c r="Z34" s="3"/>
      <c r="AA34" s="3"/>
      <c r="AB34" s="51"/>
      <c r="AC34" s="46" t="s">
        <v>33</v>
      </c>
      <c r="AD34" s="50"/>
      <c r="AE34" s="45"/>
      <c r="AF34" s="48"/>
      <c r="AG34" s="56" t="s">
        <v>34</v>
      </c>
      <c r="AH34" s="57"/>
      <c r="AK34" s="11"/>
    </row>
    <row r="35" spans="1:40" ht="14.25" customHeight="1">
      <c r="A35" s="15" t="s">
        <v>12</v>
      </c>
      <c r="B35" s="1" t="str">
        <f>CONCATENATE(D29,"  -  ",D31)</f>
        <v>Ville Julin, SeSi  -  Patrik Rissanen, KuPTS</v>
      </c>
      <c r="G35" s="58">
        <v>11</v>
      </c>
      <c r="H35" s="64" t="s">
        <v>26</v>
      </c>
      <c r="I35" s="59">
        <v>6</v>
      </c>
      <c r="J35" s="65"/>
      <c r="K35" s="58">
        <v>11</v>
      </c>
      <c r="L35" s="64" t="s">
        <v>26</v>
      </c>
      <c r="M35" s="59">
        <v>4</v>
      </c>
      <c r="N35" s="65"/>
      <c r="O35" s="58">
        <v>11</v>
      </c>
      <c r="P35" s="64" t="s">
        <v>26</v>
      </c>
      <c r="Q35" s="59">
        <v>6</v>
      </c>
      <c r="R35" s="66"/>
      <c r="S35" s="58"/>
      <c r="T35" s="64" t="s">
        <v>26</v>
      </c>
      <c r="U35" s="59"/>
      <c r="V35" s="66"/>
      <c r="W35" s="58"/>
      <c r="X35" s="64" t="s">
        <v>26</v>
      </c>
      <c r="Y35" s="59"/>
      <c r="Z35" s="65"/>
      <c r="AA35" s="65"/>
      <c r="AB35" s="67">
        <f>IF($G35-$I35&gt;0,1,0)+IF($K35-$M35&gt;0,1,0)+IF($O35-$Q35&gt;0,1,0)+IF($S35-$U35&gt;0,1,0)+IF($W35-$Y35&gt;0,1,0)</f>
        <v>3</v>
      </c>
      <c r="AC35" s="68" t="s">
        <v>26</v>
      </c>
      <c r="AD35" s="69">
        <f>IF($G35-$I35&lt;0,1,0)+IF($K35-$M35&lt;0,1,0)+IF($O35-$Q35&lt;0,1,0)+IF($S35-$U35&lt;0,1,0)+IF($W35-$Y35&lt;0,1,0)</f>
        <v>0</v>
      </c>
      <c r="AE35" s="70"/>
      <c r="AF35" s="71">
        <f>IF($AB35-$AD35&gt;0,1,0)</f>
        <v>1</v>
      </c>
      <c r="AG35" s="60" t="s">
        <v>26</v>
      </c>
      <c r="AH35" s="72">
        <f>IF($AB35-$AD35&lt;0,1,0)</f>
        <v>0</v>
      </c>
      <c r="AI35" s="73"/>
      <c r="AJ35" s="73"/>
      <c r="AK35" s="73"/>
      <c r="AM35" s="7"/>
      <c r="AN35" s="18"/>
    </row>
    <row r="36" spans="1:40" ht="14.25" customHeight="1">
      <c r="A36" s="15" t="s">
        <v>5</v>
      </c>
      <c r="B36" s="1" t="str">
        <f>CONCATENATE(D30,"  -  ",D32)</f>
        <v>Johan Engman, MBF  -  </v>
      </c>
      <c r="G36" s="86"/>
      <c r="H36" s="74" t="s">
        <v>26</v>
      </c>
      <c r="I36" s="87"/>
      <c r="J36" s="65"/>
      <c r="K36" s="58"/>
      <c r="L36" s="64" t="s">
        <v>26</v>
      </c>
      <c r="M36" s="59"/>
      <c r="N36" s="65"/>
      <c r="O36" s="58"/>
      <c r="P36" s="64" t="s">
        <v>26</v>
      </c>
      <c r="Q36" s="59"/>
      <c r="R36" s="66"/>
      <c r="S36" s="58"/>
      <c r="T36" s="64" t="s">
        <v>26</v>
      </c>
      <c r="U36" s="59"/>
      <c r="V36" s="66"/>
      <c r="W36" s="58"/>
      <c r="X36" s="64" t="s">
        <v>26</v>
      </c>
      <c r="Y36" s="59"/>
      <c r="Z36" s="65"/>
      <c r="AA36" s="65"/>
      <c r="AB36" s="67">
        <f>IF($G36-$I36&gt;0,1,0)+IF($K36-$M36&gt;0,1,0)+IF($O36-$Q36&gt;0,1,0)+IF($S36-$U36&gt;0,1,0)+IF($W36-$Y36&gt;0,1,0)</f>
        <v>0</v>
      </c>
      <c r="AC36" s="68" t="s">
        <v>26</v>
      </c>
      <c r="AD36" s="69">
        <f>IF($G36-$I36&lt;0,1,0)+IF($K36-$M36&lt;0,1,0)+IF($O36-$Q36&lt;0,1,0)+IF($S36-$U36&lt;0,1,0)+IF($W36-$Y36&lt;0,1,0)</f>
        <v>0</v>
      </c>
      <c r="AE36" s="70"/>
      <c r="AF36" s="71">
        <f>IF($AB36-$AD36&gt;0,1,0)</f>
        <v>0</v>
      </c>
      <c r="AG36" s="60" t="s">
        <v>26</v>
      </c>
      <c r="AH36" s="72">
        <f>IF($AB36-$AD36&lt;0,1,0)</f>
        <v>0</v>
      </c>
      <c r="AI36" s="73"/>
      <c r="AJ36" s="73"/>
      <c r="AK36" s="73"/>
      <c r="AM36" s="7"/>
      <c r="AN36" s="18"/>
    </row>
    <row r="37" spans="1:40" ht="14.25" customHeight="1">
      <c r="A37" s="15"/>
      <c r="G37" s="75"/>
      <c r="H37" s="76"/>
      <c r="I37" s="77"/>
      <c r="J37" s="65"/>
      <c r="K37" s="75"/>
      <c r="L37" s="76"/>
      <c r="M37" s="77"/>
      <c r="N37" s="65"/>
      <c r="O37" s="75"/>
      <c r="P37" s="76"/>
      <c r="Q37" s="77"/>
      <c r="R37" s="66"/>
      <c r="S37" s="75"/>
      <c r="T37" s="76"/>
      <c r="U37" s="77"/>
      <c r="V37" s="66"/>
      <c r="W37" s="75"/>
      <c r="X37" s="76"/>
      <c r="Y37" s="77"/>
      <c r="Z37" s="65"/>
      <c r="AA37" s="65"/>
      <c r="AB37" s="67"/>
      <c r="AC37" s="68"/>
      <c r="AD37" s="69"/>
      <c r="AE37" s="70"/>
      <c r="AF37" s="71"/>
      <c r="AG37" s="61"/>
      <c r="AH37" s="72"/>
      <c r="AI37" s="73"/>
      <c r="AJ37" s="73"/>
      <c r="AK37" s="73"/>
      <c r="AN37" s="18"/>
    </row>
    <row r="38" spans="1:40" ht="14.25" customHeight="1">
      <c r="A38" s="15" t="s">
        <v>8</v>
      </c>
      <c r="B38" s="1" t="str">
        <f>CONCATENATE(D29,"  -  ",D32)</f>
        <v>Ville Julin, SeSi  -  </v>
      </c>
      <c r="G38" s="58"/>
      <c r="H38" s="64" t="s">
        <v>26</v>
      </c>
      <c r="I38" s="59"/>
      <c r="J38" s="65"/>
      <c r="K38" s="58"/>
      <c r="L38" s="64" t="s">
        <v>26</v>
      </c>
      <c r="M38" s="59"/>
      <c r="N38" s="65"/>
      <c r="O38" s="58"/>
      <c r="P38" s="64" t="s">
        <v>26</v>
      </c>
      <c r="Q38" s="59"/>
      <c r="R38" s="66"/>
      <c r="S38" s="58"/>
      <c r="T38" s="64" t="s">
        <v>26</v>
      </c>
      <c r="U38" s="59"/>
      <c r="V38" s="66"/>
      <c r="W38" s="58"/>
      <c r="X38" s="64" t="s">
        <v>26</v>
      </c>
      <c r="Y38" s="59"/>
      <c r="Z38" s="65"/>
      <c r="AA38" s="65"/>
      <c r="AB38" s="67">
        <f>IF($G38-$I38&gt;0,1,0)+IF($K38-$M38&gt;0,1,0)+IF($O38-$Q38&gt;0,1,0)+IF($S38-$U38&gt;0,1,0)+IF($W38-$Y38&gt;0,1,0)</f>
        <v>0</v>
      </c>
      <c r="AC38" s="68" t="s">
        <v>26</v>
      </c>
      <c r="AD38" s="69">
        <f>IF($G38-$I38&lt;0,1,0)+IF($K38-$M38&lt;0,1,0)+IF($O38-$Q38&lt;0,1,0)+IF($S38-$U38&lt;0,1,0)+IF($W38-$Y38&lt;0,1,0)</f>
        <v>0</v>
      </c>
      <c r="AE38" s="70"/>
      <c r="AF38" s="71">
        <f>IF($AB38-$AD38&gt;0,1,0)</f>
        <v>0</v>
      </c>
      <c r="AG38" s="60" t="s">
        <v>26</v>
      </c>
      <c r="AH38" s="72">
        <f>IF($AB38-$AD38&lt;0,1,0)</f>
        <v>0</v>
      </c>
      <c r="AI38" s="73"/>
      <c r="AJ38" s="73"/>
      <c r="AK38" s="73"/>
      <c r="AM38" s="7"/>
      <c r="AN38" s="18"/>
    </row>
    <row r="39" spans="1:40" ht="14.25" customHeight="1">
      <c r="A39" s="15" t="s">
        <v>17</v>
      </c>
      <c r="B39" s="1" t="str">
        <f>CONCATENATE(D30,"  -  ",D31)</f>
        <v>Johan Engman, MBF  -  Patrik Rissanen, KuPTS</v>
      </c>
      <c r="G39" s="58">
        <v>3</v>
      </c>
      <c r="H39" s="64" t="s">
        <v>26</v>
      </c>
      <c r="I39" s="59">
        <v>11</v>
      </c>
      <c r="J39" s="65"/>
      <c r="K39" s="58">
        <v>12</v>
      </c>
      <c r="L39" s="64" t="s">
        <v>26</v>
      </c>
      <c r="M39" s="59">
        <v>10</v>
      </c>
      <c r="N39" s="65"/>
      <c r="O39" s="58">
        <v>11</v>
      </c>
      <c r="P39" s="64" t="s">
        <v>26</v>
      </c>
      <c r="Q39" s="59">
        <v>9</v>
      </c>
      <c r="R39" s="66"/>
      <c r="S39" s="58">
        <v>12</v>
      </c>
      <c r="T39" s="64"/>
      <c r="U39" s="59">
        <v>10</v>
      </c>
      <c r="V39" s="66"/>
      <c r="W39" s="58"/>
      <c r="X39" s="64" t="s">
        <v>26</v>
      </c>
      <c r="Y39" s="59"/>
      <c r="Z39" s="65"/>
      <c r="AA39" s="65"/>
      <c r="AB39" s="67">
        <f>IF($G39-$I39&gt;0,1,0)+IF($K39-$M39&gt;0,1,0)+IF($O39-$Q39&gt;0,1,0)+IF($S39-$U39&gt;0,1,0)+IF($W39-$Y39&gt;0,1,0)</f>
        <v>3</v>
      </c>
      <c r="AC39" s="68" t="s">
        <v>26</v>
      </c>
      <c r="AD39" s="69">
        <f>IF($G39-$I39&lt;0,1,0)+IF($K39-$M39&lt;0,1,0)+IF($O39-$Q39&lt;0,1,0)+IF($S39-$U39&lt;0,1,0)+IF($W39-$Y39&lt;0,1,0)</f>
        <v>1</v>
      </c>
      <c r="AE39" s="70"/>
      <c r="AF39" s="71">
        <f>IF($AB39-$AD39&gt;0,1,0)</f>
        <v>1</v>
      </c>
      <c r="AG39" s="60" t="s">
        <v>26</v>
      </c>
      <c r="AH39" s="72">
        <f>IF($AB39-$AD39&lt;0,1,0)</f>
        <v>0</v>
      </c>
      <c r="AI39" s="73"/>
      <c r="AJ39" s="73"/>
      <c r="AK39" s="73"/>
      <c r="AM39" s="7"/>
      <c r="AN39" s="18"/>
    </row>
    <row r="40" spans="1:40" ht="14.25" customHeight="1">
      <c r="A40" s="15"/>
      <c r="G40" s="75"/>
      <c r="H40" s="76"/>
      <c r="I40" s="77"/>
      <c r="J40" s="65"/>
      <c r="K40" s="75"/>
      <c r="L40" s="76"/>
      <c r="M40" s="77"/>
      <c r="N40" s="65"/>
      <c r="O40" s="75"/>
      <c r="P40" s="76"/>
      <c r="Q40" s="77"/>
      <c r="R40" s="66"/>
      <c r="S40" s="75"/>
      <c r="T40" s="76"/>
      <c r="U40" s="77"/>
      <c r="V40" s="66"/>
      <c r="W40" s="75"/>
      <c r="X40" s="76"/>
      <c r="Y40" s="77"/>
      <c r="Z40" s="65"/>
      <c r="AA40" s="65"/>
      <c r="AB40" s="67"/>
      <c r="AC40" s="68"/>
      <c r="AD40" s="69"/>
      <c r="AE40" s="70"/>
      <c r="AF40" s="71"/>
      <c r="AG40" s="61"/>
      <c r="AH40" s="72"/>
      <c r="AI40" s="73"/>
      <c r="AJ40" s="73"/>
      <c r="AK40" s="73"/>
      <c r="AN40" s="18"/>
    </row>
    <row r="41" spans="1:40" ht="14.25" customHeight="1">
      <c r="A41" s="15" t="s">
        <v>20</v>
      </c>
      <c r="B41" s="1" t="str">
        <f>CONCATENATE(D29,"  -  ",D30)</f>
        <v>Ville Julin, SeSi  -  Johan Engman, MBF</v>
      </c>
      <c r="G41" s="58">
        <v>11</v>
      </c>
      <c r="H41" s="64" t="s">
        <v>26</v>
      </c>
      <c r="I41" s="59">
        <v>4</v>
      </c>
      <c r="J41" s="65"/>
      <c r="K41" s="58">
        <v>11</v>
      </c>
      <c r="L41" s="64" t="s">
        <v>26</v>
      </c>
      <c r="M41" s="59">
        <v>6</v>
      </c>
      <c r="N41" s="65"/>
      <c r="O41" s="58">
        <v>11</v>
      </c>
      <c r="P41" s="64" t="s">
        <v>26</v>
      </c>
      <c r="Q41" s="59">
        <v>3</v>
      </c>
      <c r="R41" s="66"/>
      <c r="S41" s="58"/>
      <c r="T41" s="64" t="s">
        <v>26</v>
      </c>
      <c r="U41" s="59"/>
      <c r="V41" s="66"/>
      <c r="W41" s="58"/>
      <c r="X41" s="64" t="s">
        <v>26</v>
      </c>
      <c r="Y41" s="59"/>
      <c r="Z41" s="65"/>
      <c r="AA41" s="65"/>
      <c r="AB41" s="67">
        <f>IF($G41-$I41&gt;0,1,0)+IF($K41-$M41&gt;0,1,0)+IF($O41-$Q41&gt;0,1,0)+IF($S41-$U41&gt;0,1,0)+IF($W41-$Y41&gt;0,1,0)</f>
        <v>3</v>
      </c>
      <c r="AC41" s="68" t="s">
        <v>26</v>
      </c>
      <c r="AD41" s="69">
        <f>IF($G41-$I41&lt;0,1,0)+IF($K41-$M41&lt;0,1,0)+IF($O41-$Q41&lt;0,1,0)+IF($S41-$U41&lt;0,1,0)+IF($W41-$Y41&lt;0,1,0)</f>
        <v>0</v>
      </c>
      <c r="AE41" s="70"/>
      <c r="AF41" s="71">
        <f>IF($AB41-$AD41&gt;0,1,0)</f>
        <v>1</v>
      </c>
      <c r="AG41" s="60" t="s">
        <v>26</v>
      </c>
      <c r="AH41" s="72">
        <f>IF($AB41-$AD41&lt;0,1,0)</f>
        <v>0</v>
      </c>
      <c r="AI41" s="73"/>
      <c r="AJ41" s="73"/>
      <c r="AK41" s="73"/>
      <c r="AM41" s="7"/>
      <c r="AN41" s="18"/>
    </row>
    <row r="42" spans="1:40" ht="14.25" customHeight="1">
      <c r="A42" s="15" t="s">
        <v>21</v>
      </c>
      <c r="B42" s="1" t="str">
        <f>CONCATENATE(D31,"  -  ",D32)</f>
        <v>Patrik Rissanen, KuPTS  -  </v>
      </c>
      <c r="G42" s="58"/>
      <c r="H42" s="64" t="s">
        <v>26</v>
      </c>
      <c r="I42" s="59"/>
      <c r="J42" s="65"/>
      <c r="K42" s="58"/>
      <c r="L42" s="64" t="s">
        <v>26</v>
      </c>
      <c r="M42" s="59"/>
      <c r="N42" s="65"/>
      <c r="O42" s="58"/>
      <c r="P42" s="64" t="s">
        <v>26</v>
      </c>
      <c r="Q42" s="59"/>
      <c r="R42" s="66"/>
      <c r="S42" s="58"/>
      <c r="T42" s="64" t="s">
        <v>26</v>
      </c>
      <c r="U42" s="59"/>
      <c r="V42" s="66"/>
      <c r="W42" s="58"/>
      <c r="X42" s="64" t="s">
        <v>26</v>
      </c>
      <c r="Y42" s="59"/>
      <c r="Z42" s="65"/>
      <c r="AA42" s="65"/>
      <c r="AB42" s="78">
        <f>IF($G42-$I42&gt;0,1,0)+IF($K42-$M42&gt;0,1,0)+IF($O42-$Q42&gt;0,1,0)+IF($S42-$U42&gt;0,1,0)+IF($W42-$Y42&gt;0,1,0)</f>
        <v>0</v>
      </c>
      <c r="AC42" s="79" t="s">
        <v>26</v>
      </c>
      <c r="AD42" s="80">
        <f>IF($G42-$I42&lt;0,1,0)+IF($K42-$M42&lt;0,1,0)+IF($O42-$Q42&lt;0,1,0)+IF($S42-$U42&lt;0,1,0)+IF($W42-$Y42&lt;0,1,0)</f>
        <v>0</v>
      </c>
      <c r="AE42" s="70"/>
      <c r="AF42" s="81">
        <f>IF($AB42-$AD42&gt;0,1,0)</f>
        <v>0</v>
      </c>
      <c r="AG42" s="62" t="s">
        <v>26</v>
      </c>
      <c r="AH42" s="82">
        <f>IF($AB42-$AD42&lt;0,1,0)</f>
        <v>0</v>
      </c>
      <c r="AI42" s="73"/>
      <c r="AJ42" s="73"/>
      <c r="AK42" s="73"/>
      <c r="AM42" s="7"/>
      <c r="AN42" s="18"/>
    </row>
    <row r="43" spans="2:37" ht="20.25">
      <c r="B43" s="8" t="s">
        <v>73</v>
      </c>
      <c r="Y43" s="19" t="s">
        <v>27</v>
      </c>
      <c r="AE43" s="19"/>
      <c r="AF43" s="19"/>
      <c r="AG43" s="19"/>
      <c r="AH43" s="19"/>
      <c r="AJ43" s="73"/>
      <c r="AK43" s="73"/>
    </row>
    <row r="44" spans="2:37" ht="14.25" customHeight="1">
      <c r="B44" s="10"/>
      <c r="Y44" s="1" t="s">
        <v>3</v>
      </c>
      <c r="AF44" s="25" t="s">
        <v>12</v>
      </c>
      <c r="AI44" s="25" t="s">
        <v>5</v>
      </c>
      <c r="AJ44" s="73"/>
      <c r="AK44" s="73"/>
    </row>
    <row r="45" spans="2:35" ht="14.25" customHeight="1">
      <c r="B45" s="9"/>
      <c r="Y45" s="1" t="s">
        <v>7</v>
      </c>
      <c r="AF45" s="25" t="s">
        <v>8</v>
      </c>
      <c r="AI45" s="25" t="s">
        <v>17</v>
      </c>
    </row>
    <row r="46" spans="2:35" ht="14.25" customHeight="1">
      <c r="B46" s="125" t="s">
        <v>149</v>
      </c>
      <c r="Y46" s="1" t="s">
        <v>11</v>
      </c>
      <c r="AF46" s="25" t="s">
        <v>20</v>
      </c>
      <c r="AI46" s="25" t="s">
        <v>21</v>
      </c>
    </row>
    <row r="47" spans="2:35" ht="14.25" customHeight="1">
      <c r="B47" s="9"/>
      <c r="AI47" s="25"/>
    </row>
    <row r="48" spans="2:35" ht="14.25" customHeight="1">
      <c r="B48" s="125" t="s">
        <v>155</v>
      </c>
      <c r="AI48" s="25"/>
    </row>
    <row r="49" ht="14.25" customHeight="1">
      <c r="B49" s="9"/>
    </row>
    <row r="50" spans="2:4" ht="14.25" customHeight="1">
      <c r="B50" s="88" t="s">
        <v>37</v>
      </c>
      <c r="C50" s="28"/>
      <c r="D50" s="28"/>
    </row>
    <row r="51" spans="2:35" ht="14.25" customHeight="1">
      <c r="B51" s="12"/>
      <c r="C51" s="13"/>
      <c r="D51" s="14"/>
      <c r="E51" s="157">
        <v>1</v>
      </c>
      <c r="F51" s="158"/>
      <c r="G51" s="158"/>
      <c r="H51" s="158"/>
      <c r="I51" s="159"/>
      <c r="J51" s="157">
        <v>2</v>
      </c>
      <c r="K51" s="160"/>
      <c r="L51" s="160"/>
      <c r="M51" s="160"/>
      <c r="N51" s="161"/>
      <c r="O51" s="157">
        <v>3</v>
      </c>
      <c r="P51" s="160"/>
      <c r="Q51" s="160"/>
      <c r="R51" s="160"/>
      <c r="S51" s="161"/>
      <c r="T51" s="157">
        <v>4</v>
      </c>
      <c r="U51" s="160"/>
      <c r="V51" s="160"/>
      <c r="W51" s="160"/>
      <c r="X51" s="161"/>
      <c r="Y51" s="157" t="s">
        <v>0</v>
      </c>
      <c r="Z51" s="158"/>
      <c r="AA51" s="158"/>
      <c r="AB51" s="158"/>
      <c r="AC51" s="159"/>
      <c r="AD51" s="157" t="s">
        <v>1</v>
      </c>
      <c r="AE51" s="158"/>
      <c r="AF51" s="158"/>
      <c r="AG51" s="158"/>
      <c r="AH51" s="159"/>
      <c r="AI51" s="26" t="s">
        <v>2</v>
      </c>
    </row>
    <row r="52" spans="1:35" ht="14.25" customHeight="1">
      <c r="A52" s="20">
        <v>6</v>
      </c>
      <c r="B52" s="27">
        <v>1</v>
      </c>
      <c r="C52" s="31">
        <v>3</v>
      </c>
      <c r="D52" s="14" t="str">
        <f>IF(A52=0,"",INDEX(Nimet!$A$2:$D$251,A52,4))</f>
        <v>Riku Autio, KoKa</v>
      </c>
      <c r="E52" s="162"/>
      <c r="F52" s="163"/>
      <c r="G52" s="163"/>
      <c r="H52" s="163"/>
      <c r="I52" s="164"/>
      <c r="J52" s="165" t="str">
        <f>CONCATENATE(AB64,"-",AD64)</f>
        <v>3-0</v>
      </c>
      <c r="K52" s="166"/>
      <c r="L52" s="166"/>
      <c r="M52" s="166"/>
      <c r="N52" s="167"/>
      <c r="O52" s="165" t="str">
        <f>CONCATENATE(AB58,"-",AD58)</f>
        <v>3-0</v>
      </c>
      <c r="P52" s="166"/>
      <c r="Q52" s="166"/>
      <c r="R52" s="166"/>
      <c r="S52" s="167"/>
      <c r="T52" s="165" t="str">
        <f>CONCATENATE(AB61,"-",AD61)</f>
        <v>0-0</v>
      </c>
      <c r="U52" s="166"/>
      <c r="V52" s="166"/>
      <c r="W52" s="166"/>
      <c r="X52" s="167"/>
      <c r="Y52" s="157" t="str">
        <f>CONCATENATE(AF58+AF61+AF64,"-",AH58+AH61+AH64)</f>
        <v>2-0</v>
      </c>
      <c r="Z52" s="160"/>
      <c r="AA52" s="160"/>
      <c r="AB52" s="160"/>
      <c r="AC52" s="161"/>
      <c r="AD52" s="157" t="str">
        <f>CONCATENATE(AB58+AB61+AB64,"-",AD58+AD61+AD64)</f>
        <v>6-0</v>
      </c>
      <c r="AE52" s="160"/>
      <c r="AF52" s="160"/>
      <c r="AG52" s="160"/>
      <c r="AH52" s="161"/>
      <c r="AI52" s="63">
        <v>1</v>
      </c>
    </row>
    <row r="53" spans="1:35" ht="14.25" customHeight="1">
      <c r="A53" s="20">
        <v>21</v>
      </c>
      <c r="B53" s="27">
        <v>2</v>
      </c>
      <c r="C53" s="31">
        <v>20</v>
      </c>
      <c r="D53" s="14" t="str">
        <f>IF(A53=0,"",INDEX(Nimet!$A$2:$D$251,A53,4))</f>
        <v>Jesse Toivanen, KuPTS</v>
      </c>
      <c r="E53" s="165" t="str">
        <f>CONCATENATE(AD64,"-",AB64)</f>
        <v>0-3</v>
      </c>
      <c r="F53" s="166"/>
      <c r="G53" s="166"/>
      <c r="H53" s="166"/>
      <c r="I53" s="167"/>
      <c r="J53" s="162"/>
      <c r="K53" s="163"/>
      <c r="L53" s="163"/>
      <c r="M53" s="163"/>
      <c r="N53" s="164"/>
      <c r="O53" s="165" t="str">
        <f>CONCATENATE(AB62,"-",AD62)</f>
        <v>3-0</v>
      </c>
      <c r="P53" s="166"/>
      <c r="Q53" s="166"/>
      <c r="R53" s="166"/>
      <c r="S53" s="167"/>
      <c r="T53" s="165" t="str">
        <f>CONCATENATE(AB59,"-",AD59)</f>
        <v>0-0</v>
      </c>
      <c r="U53" s="166"/>
      <c r="V53" s="166"/>
      <c r="W53" s="166"/>
      <c r="X53" s="167"/>
      <c r="Y53" s="157" t="str">
        <f>CONCATENATE(AF59+AF62+AH64,"-",AH59+AH62+AF64)</f>
        <v>1-1</v>
      </c>
      <c r="Z53" s="160"/>
      <c r="AA53" s="160"/>
      <c r="AB53" s="160"/>
      <c r="AC53" s="161"/>
      <c r="AD53" s="157" t="str">
        <f>CONCATENATE(AB59+AB62+AD64,"-",AD59+AD62+AB64)</f>
        <v>3-3</v>
      </c>
      <c r="AE53" s="160"/>
      <c r="AF53" s="160"/>
      <c r="AG53" s="160"/>
      <c r="AH53" s="161"/>
      <c r="AI53" s="63">
        <v>2</v>
      </c>
    </row>
    <row r="54" spans="1:35" ht="14.25" customHeight="1">
      <c r="A54" s="20">
        <v>2</v>
      </c>
      <c r="B54" s="27">
        <v>3</v>
      </c>
      <c r="C54" s="31">
        <v>24</v>
      </c>
      <c r="D54" s="14" t="str">
        <f>IF(A54=0,"",INDEX(Nimet!$A$2:$D$251,A54,4))</f>
        <v>Tomi Vainikka, TuPy</v>
      </c>
      <c r="E54" s="165" t="str">
        <f>CONCATENATE(AD58,"-",AB58)</f>
        <v>0-3</v>
      </c>
      <c r="F54" s="166"/>
      <c r="G54" s="166"/>
      <c r="H54" s="166"/>
      <c r="I54" s="167"/>
      <c r="J54" s="165" t="str">
        <f>CONCATENATE(AD62,"-",AB62)</f>
        <v>0-3</v>
      </c>
      <c r="K54" s="166"/>
      <c r="L54" s="166"/>
      <c r="M54" s="166"/>
      <c r="N54" s="167"/>
      <c r="O54" s="162"/>
      <c r="P54" s="163"/>
      <c r="Q54" s="163"/>
      <c r="R54" s="163"/>
      <c r="S54" s="164"/>
      <c r="T54" s="165" t="str">
        <f>CONCATENATE(AB65,"-",AD65)</f>
        <v>0-0</v>
      </c>
      <c r="U54" s="166"/>
      <c r="V54" s="166"/>
      <c r="W54" s="166"/>
      <c r="X54" s="167"/>
      <c r="Y54" s="157" t="str">
        <f>CONCATENATE(AH58+AH62+AF65,"-",AF58+AF62+AH65)</f>
        <v>0-2</v>
      </c>
      <c r="Z54" s="160"/>
      <c r="AA54" s="160"/>
      <c r="AB54" s="160"/>
      <c r="AC54" s="161"/>
      <c r="AD54" s="157" t="str">
        <f>CONCATENATE(AD58+AD62+AB65,"-",AB58+AB62+AD65)</f>
        <v>0-6</v>
      </c>
      <c r="AE54" s="160"/>
      <c r="AF54" s="160"/>
      <c r="AG54" s="160"/>
      <c r="AH54" s="161"/>
      <c r="AI54" s="63">
        <v>3</v>
      </c>
    </row>
    <row r="55" spans="1:35" ht="14.25" customHeight="1">
      <c r="A55" s="20"/>
      <c r="B55" s="27">
        <v>4</v>
      </c>
      <c r="C55" s="31"/>
      <c r="D55" s="14">
        <f>IF(A55=0,"",INDEX(Nimet!$A$2:$D$251,A55,4))</f>
      </c>
      <c r="E55" s="165" t="str">
        <f>CONCATENATE(AD61,"-",AB61)</f>
        <v>0-0</v>
      </c>
      <c r="F55" s="166"/>
      <c r="G55" s="166"/>
      <c r="H55" s="166"/>
      <c r="I55" s="167"/>
      <c r="J55" s="165" t="str">
        <f>CONCATENATE(AD59,"-",AB59)</f>
        <v>0-0</v>
      </c>
      <c r="K55" s="166"/>
      <c r="L55" s="166"/>
      <c r="M55" s="166"/>
      <c r="N55" s="167"/>
      <c r="O55" s="165" t="str">
        <f>CONCATENATE(AD65,"-",AB65)</f>
        <v>0-0</v>
      </c>
      <c r="P55" s="166"/>
      <c r="Q55" s="166"/>
      <c r="R55" s="166"/>
      <c r="S55" s="167"/>
      <c r="T55" s="162"/>
      <c r="U55" s="163"/>
      <c r="V55" s="163"/>
      <c r="W55" s="163"/>
      <c r="X55" s="164"/>
      <c r="Y55" s="157" t="str">
        <f>CONCATENATE(AH59+AH61+AH65,"-",AF59+AF61+AF65)</f>
        <v>0-0</v>
      </c>
      <c r="Z55" s="160"/>
      <c r="AA55" s="160"/>
      <c r="AB55" s="160"/>
      <c r="AC55" s="161"/>
      <c r="AD55" s="157" t="str">
        <f>CONCATENATE(AD59+AD61+AD65,"-",AB59+AB61+AB65)</f>
        <v>0-0</v>
      </c>
      <c r="AE55" s="160"/>
      <c r="AF55" s="160"/>
      <c r="AG55" s="160"/>
      <c r="AH55" s="161"/>
      <c r="AI55" s="63"/>
    </row>
    <row r="56" spans="1:35" ht="14.25" customHeight="1">
      <c r="A56" s="16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7"/>
    </row>
    <row r="57" spans="2:34" ht="14.25" customHeight="1">
      <c r="B57" s="19" t="s">
        <v>27</v>
      </c>
      <c r="G57" s="53"/>
      <c r="H57" s="54">
        <v>1</v>
      </c>
      <c r="I57" s="55"/>
      <c r="J57" s="45"/>
      <c r="K57" s="48"/>
      <c r="L57" s="47">
        <v>2</v>
      </c>
      <c r="M57" s="49"/>
      <c r="N57" s="45"/>
      <c r="O57" s="48"/>
      <c r="P57" s="47">
        <v>3</v>
      </c>
      <c r="Q57" s="50"/>
      <c r="S57" s="51"/>
      <c r="T57" s="52">
        <v>4</v>
      </c>
      <c r="U57" s="50"/>
      <c r="W57" s="51"/>
      <c r="X57" s="52">
        <v>5</v>
      </c>
      <c r="Y57" s="50"/>
      <c r="Z57" s="3"/>
      <c r="AA57" s="3"/>
      <c r="AB57" s="51"/>
      <c r="AC57" s="46" t="s">
        <v>33</v>
      </c>
      <c r="AD57" s="50"/>
      <c r="AE57" s="45"/>
      <c r="AF57" s="48"/>
      <c r="AG57" s="56" t="s">
        <v>34</v>
      </c>
      <c r="AH57" s="57"/>
    </row>
    <row r="58" spans="1:35" ht="14.25" customHeight="1">
      <c r="A58" s="15" t="s">
        <v>12</v>
      </c>
      <c r="B58" s="1" t="str">
        <f>CONCATENATE(D52,"  -  ",D54)</f>
        <v>Riku Autio, KoKa  -  Tomi Vainikka, TuPy</v>
      </c>
      <c r="G58" s="58">
        <v>11</v>
      </c>
      <c r="H58" s="64" t="s">
        <v>26</v>
      </c>
      <c r="I58" s="59">
        <v>8</v>
      </c>
      <c r="J58" s="65"/>
      <c r="K58" s="58">
        <v>11</v>
      </c>
      <c r="L58" s="64" t="s">
        <v>26</v>
      </c>
      <c r="M58" s="59">
        <v>4</v>
      </c>
      <c r="N58" s="65"/>
      <c r="O58" s="58">
        <v>11</v>
      </c>
      <c r="P58" s="64" t="s">
        <v>26</v>
      </c>
      <c r="Q58" s="59">
        <v>8</v>
      </c>
      <c r="R58" s="66"/>
      <c r="S58" s="58"/>
      <c r="T58" s="64" t="s">
        <v>26</v>
      </c>
      <c r="U58" s="59"/>
      <c r="V58" s="66"/>
      <c r="W58" s="58"/>
      <c r="X58" s="64" t="s">
        <v>26</v>
      </c>
      <c r="Y58" s="59"/>
      <c r="Z58" s="65"/>
      <c r="AA58" s="65"/>
      <c r="AB58" s="67">
        <f>IF($G58-$I58&gt;0,1,0)+IF($K58-$M58&gt;0,1,0)+IF($O58-$Q58&gt;0,1,0)+IF($S58-$U58&gt;0,1,0)+IF($W58-$Y58&gt;0,1,0)</f>
        <v>3</v>
      </c>
      <c r="AC58" s="68" t="s">
        <v>26</v>
      </c>
      <c r="AD58" s="69">
        <f>IF($G58-$I58&lt;0,1,0)+IF($K58-$M58&lt;0,1,0)+IF($O58-$Q58&lt;0,1,0)+IF($S58-$U58&lt;0,1,0)+IF($W58-$Y58&lt;0,1,0)</f>
        <v>0</v>
      </c>
      <c r="AE58" s="70"/>
      <c r="AF58" s="71">
        <f>IF($AB58-$AD58&gt;0,1,0)</f>
        <v>1</v>
      </c>
      <c r="AG58" s="60" t="s">
        <v>26</v>
      </c>
      <c r="AH58" s="72">
        <f>IF($AB58-$AD58&lt;0,1,0)</f>
        <v>0</v>
      </c>
      <c r="AI58" s="73"/>
    </row>
    <row r="59" spans="1:35" ht="14.25" customHeight="1">
      <c r="A59" s="15" t="s">
        <v>5</v>
      </c>
      <c r="B59" s="1" t="str">
        <f>CONCATENATE(D53,"  -  ",D55)</f>
        <v>Jesse Toivanen, KuPTS  -  </v>
      </c>
      <c r="G59" s="86"/>
      <c r="H59" s="74" t="s">
        <v>26</v>
      </c>
      <c r="I59" s="87"/>
      <c r="J59" s="65"/>
      <c r="K59" s="58"/>
      <c r="L59" s="64" t="s">
        <v>26</v>
      </c>
      <c r="M59" s="59"/>
      <c r="N59" s="65"/>
      <c r="O59" s="58"/>
      <c r="P59" s="64" t="s">
        <v>26</v>
      </c>
      <c r="Q59" s="59"/>
      <c r="R59" s="66"/>
      <c r="S59" s="58"/>
      <c r="T59" s="64" t="s">
        <v>26</v>
      </c>
      <c r="U59" s="59"/>
      <c r="V59" s="66"/>
      <c r="W59" s="58"/>
      <c r="X59" s="64" t="s">
        <v>26</v>
      </c>
      <c r="Y59" s="59"/>
      <c r="Z59" s="65"/>
      <c r="AA59" s="65"/>
      <c r="AB59" s="67">
        <f>IF($G59-$I59&gt;0,1,0)+IF($K59-$M59&gt;0,1,0)+IF($O59-$Q59&gt;0,1,0)+IF($S59-$U59&gt;0,1,0)+IF($W59-$Y59&gt;0,1,0)</f>
        <v>0</v>
      </c>
      <c r="AC59" s="68" t="s">
        <v>26</v>
      </c>
      <c r="AD59" s="69">
        <f>IF($G59-$I59&lt;0,1,0)+IF($K59-$M59&lt;0,1,0)+IF($O59-$Q59&lt;0,1,0)+IF($S59-$U59&lt;0,1,0)+IF($W59-$Y59&lt;0,1,0)</f>
        <v>0</v>
      </c>
      <c r="AE59" s="70"/>
      <c r="AF59" s="71">
        <f>IF($AB59-$AD59&gt;0,1,0)</f>
        <v>0</v>
      </c>
      <c r="AG59" s="60" t="s">
        <v>26</v>
      </c>
      <c r="AH59" s="72">
        <f>IF($AB59-$AD59&lt;0,1,0)</f>
        <v>0</v>
      </c>
      <c r="AI59" s="73"/>
    </row>
    <row r="60" spans="1:35" ht="14.25" customHeight="1">
      <c r="A60" s="15"/>
      <c r="G60" s="75"/>
      <c r="H60" s="76"/>
      <c r="I60" s="77"/>
      <c r="J60" s="65"/>
      <c r="K60" s="75"/>
      <c r="L60" s="76"/>
      <c r="M60" s="77"/>
      <c r="N60" s="65"/>
      <c r="O60" s="75"/>
      <c r="P60" s="76"/>
      <c r="Q60" s="77"/>
      <c r="R60" s="66"/>
      <c r="S60" s="75"/>
      <c r="T60" s="76"/>
      <c r="U60" s="77"/>
      <c r="V60" s="66"/>
      <c r="W60" s="75"/>
      <c r="X60" s="76"/>
      <c r="Y60" s="77"/>
      <c r="Z60" s="65"/>
      <c r="AA60" s="65"/>
      <c r="AB60" s="67"/>
      <c r="AC60" s="68"/>
      <c r="AD60" s="69"/>
      <c r="AE60" s="70"/>
      <c r="AF60" s="71"/>
      <c r="AG60" s="61"/>
      <c r="AH60" s="72"/>
      <c r="AI60" s="73"/>
    </row>
    <row r="61" spans="1:35" ht="14.25" customHeight="1">
      <c r="A61" s="15" t="s">
        <v>8</v>
      </c>
      <c r="B61" s="1" t="str">
        <f>CONCATENATE(D52,"  -  ",D55)</f>
        <v>Riku Autio, KoKa  -  </v>
      </c>
      <c r="G61" s="58"/>
      <c r="H61" s="64" t="s">
        <v>26</v>
      </c>
      <c r="I61" s="59"/>
      <c r="J61" s="65"/>
      <c r="K61" s="58"/>
      <c r="L61" s="64" t="s">
        <v>26</v>
      </c>
      <c r="M61" s="59"/>
      <c r="N61" s="65"/>
      <c r="O61" s="58"/>
      <c r="P61" s="64" t="s">
        <v>26</v>
      </c>
      <c r="Q61" s="59"/>
      <c r="R61" s="66"/>
      <c r="S61" s="58"/>
      <c r="T61" s="64" t="s">
        <v>26</v>
      </c>
      <c r="U61" s="59"/>
      <c r="V61" s="66"/>
      <c r="W61" s="58"/>
      <c r="X61" s="64" t="s">
        <v>26</v>
      </c>
      <c r="Y61" s="59"/>
      <c r="Z61" s="65"/>
      <c r="AA61" s="65"/>
      <c r="AB61" s="67">
        <f>IF($G61-$I61&gt;0,1,0)+IF($K61-$M61&gt;0,1,0)+IF($O61-$Q61&gt;0,1,0)+IF($S61-$U61&gt;0,1,0)+IF($W61-$Y61&gt;0,1,0)</f>
        <v>0</v>
      </c>
      <c r="AC61" s="68" t="s">
        <v>26</v>
      </c>
      <c r="AD61" s="69">
        <f>IF($G61-$I61&lt;0,1,0)+IF($K61-$M61&lt;0,1,0)+IF($O61-$Q61&lt;0,1,0)+IF($S61-$U61&lt;0,1,0)+IF($W61-$Y61&lt;0,1,0)</f>
        <v>0</v>
      </c>
      <c r="AE61" s="70"/>
      <c r="AF61" s="71">
        <f>IF($AB61-$AD61&gt;0,1,0)</f>
        <v>0</v>
      </c>
      <c r="AG61" s="60" t="s">
        <v>26</v>
      </c>
      <c r="AH61" s="72">
        <f>IF($AB61-$AD61&lt;0,1,0)</f>
        <v>0</v>
      </c>
      <c r="AI61" s="73"/>
    </row>
    <row r="62" spans="1:35" ht="14.25" customHeight="1">
      <c r="A62" s="15" t="s">
        <v>17</v>
      </c>
      <c r="B62" s="1" t="str">
        <f>CONCATENATE(D53,"  -  ",D54)</f>
        <v>Jesse Toivanen, KuPTS  -  Tomi Vainikka, TuPy</v>
      </c>
      <c r="G62" s="58">
        <v>11</v>
      </c>
      <c r="H62" s="64" t="s">
        <v>26</v>
      </c>
      <c r="I62" s="59">
        <v>8</v>
      </c>
      <c r="J62" s="65"/>
      <c r="K62" s="58">
        <v>11</v>
      </c>
      <c r="L62" s="64" t="s">
        <v>26</v>
      </c>
      <c r="M62" s="59">
        <v>7</v>
      </c>
      <c r="N62" s="65"/>
      <c r="O62" s="58">
        <v>13</v>
      </c>
      <c r="P62" s="64" t="s">
        <v>26</v>
      </c>
      <c r="Q62" s="59">
        <v>11</v>
      </c>
      <c r="R62" s="66"/>
      <c r="S62" s="58"/>
      <c r="T62" s="64" t="s">
        <v>26</v>
      </c>
      <c r="U62" s="59"/>
      <c r="V62" s="66"/>
      <c r="W62" s="58"/>
      <c r="X62" s="64" t="s">
        <v>26</v>
      </c>
      <c r="Y62" s="59"/>
      <c r="Z62" s="65"/>
      <c r="AA62" s="65"/>
      <c r="AB62" s="67">
        <f>IF($G62-$I62&gt;0,1,0)+IF($K62-$M62&gt;0,1,0)+IF($O62-$Q62&gt;0,1,0)+IF($S62-$U62&gt;0,1,0)+IF($W62-$Y62&gt;0,1,0)</f>
        <v>3</v>
      </c>
      <c r="AC62" s="68" t="s">
        <v>26</v>
      </c>
      <c r="AD62" s="69">
        <f>IF($G62-$I62&lt;0,1,0)+IF($K62-$M62&lt;0,1,0)+IF($O62-$Q62&lt;0,1,0)+IF($S62-$U62&lt;0,1,0)+IF($W62-$Y62&lt;0,1,0)</f>
        <v>0</v>
      </c>
      <c r="AE62" s="70"/>
      <c r="AF62" s="71">
        <f>IF($AB62-$AD62&gt;0,1,0)</f>
        <v>1</v>
      </c>
      <c r="AG62" s="60" t="s">
        <v>26</v>
      </c>
      <c r="AH62" s="72">
        <f>IF($AB62-$AD62&lt;0,1,0)</f>
        <v>0</v>
      </c>
      <c r="AI62" s="73"/>
    </row>
    <row r="63" spans="1:35" ht="14.25" customHeight="1">
      <c r="A63" s="15"/>
      <c r="G63" s="75"/>
      <c r="H63" s="76"/>
      <c r="I63" s="77"/>
      <c r="J63" s="65"/>
      <c r="K63" s="75"/>
      <c r="L63" s="76"/>
      <c r="M63" s="77"/>
      <c r="N63" s="65"/>
      <c r="O63" s="75"/>
      <c r="P63" s="76"/>
      <c r="Q63" s="77"/>
      <c r="R63" s="66"/>
      <c r="S63" s="75"/>
      <c r="T63" s="76"/>
      <c r="U63" s="77"/>
      <c r="V63" s="66"/>
      <c r="W63" s="75"/>
      <c r="X63" s="76"/>
      <c r="Y63" s="77"/>
      <c r="Z63" s="65"/>
      <c r="AA63" s="65"/>
      <c r="AB63" s="67"/>
      <c r="AC63" s="68"/>
      <c r="AD63" s="69"/>
      <c r="AE63" s="70"/>
      <c r="AF63" s="71"/>
      <c r="AG63" s="61"/>
      <c r="AH63" s="72"/>
      <c r="AI63" s="73"/>
    </row>
    <row r="64" spans="1:35" ht="14.25" customHeight="1">
      <c r="A64" s="15" t="s">
        <v>20</v>
      </c>
      <c r="B64" s="1" t="str">
        <f>CONCATENATE(D52,"  -  ",D53)</f>
        <v>Riku Autio, KoKa  -  Jesse Toivanen, KuPTS</v>
      </c>
      <c r="G64" s="58">
        <v>11</v>
      </c>
      <c r="H64" s="64" t="s">
        <v>26</v>
      </c>
      <c r="I64" s="59">
        <v>6</v>
      </c>
      <c r="J64" s="65"/>
      <c r="K64" s="58">
        <v>11</v>
      </c>
      <c r="L64" s="64" t="s">
        <v>26</v>
      </c>
      <c r="M64" s="59">
        <v>7</v>
      </c>
      <c r="N64" s="65"/>
      <c r="O64" s="58">
        <v>11</v>
      </c>
      <c r="P64" s="64" t="s">
        <v>26</v>
      </c>
      <c r="Q64" s="59">
        <v>8</v>
      </c>
      <c r="R64" s="66"/>
      <c r="S64" s="58"/>
      <c r="T64" s="64" t="s">
        <v>26</v>
      </c>
      <c r="U64" s="59"/>
      <c r="V64" s="66"/>
      <c r="W64" s="58"/>
      <c r="X64" s="64" t="s">
        <v>26</v>
      </c>
      <c r="Y64" s="59"/>
      <c r="Z64" s="65"/>
      <c r="AA64" s="65"/>
      <c r="AB64" s="67">
        <f>IF($G64-$I64&gt;0,1,0)+IF($K64-$M64&gt;0,1,0)+IF($O64-$Q64&gt;0,1,0)+IF($S64-$U64&gt;0,1,0)+IF($W64-$Y64&gt;0,1,0)</f>
        <v>3</v>
      </c>
      <c r="AC64" s="68" t="s">
        <v>26</v>
      </c>
      <c r="AD64" s="69">
        <f>IF($G64-$I64&lt;0,1,0)+IF($K64-$M64&lt;0,1,0)+IF($O64-$Q64&lt;0,1,0)+IF($S64-$U64&lt;0,1,0)+IF($W64-$Y64&lt;0,1,0)</f>
        <v>0</v>
      </c>
      <c r="AE64" s="70"/>
      <c r="AF64" s="71">
        <f>IF($AB64-$AD64&gt;0,1,0)</f>
        <v>1</v>
      </c>
      <c r="AG64" s="60" t="s">
        <v>26</v>
      </c>
      <c r="AH64" s="72">
        <f>IF($AB64-$AD64&lt;0,1,0)</f>
        <v>0</v>
      </c>
      <c r="AI64" s="73"/>
    </row>
    <row r="65" spans="1:35" ht="14.25" customHeight="1">
      <c r="A65" s="15" t="s">
        <v>21</v>
      </c>
      <c r="B65" s="1" t="str">
        <f>CONCATENATE(D54,"  -  ",D55)</f>
        <v>Tomi Vainikka, TuPy  -  </v>
      </c>
      <c r="G65" s="58"/>
      <c r="H65" s="64" t="s">
        <v>26</v>
      </c>
      <c r="I65" s="59"/>
      <c r="J65" s="65"/>
      <c r="K65" s="58"/>
      <c r="L65" s="64" t="s">
        <v>26</v>
      </c>
      <c r="M65" s="59"/>
      <c r="N65" s="65"/>
      <c r="O65" s="58"/>
      <c r="P65" s="64" t="s">
        <v>26</v>
      </c>
      <c r="Q65" s="59"/>
      <c r="R65" s="66"/>
      <c r="S65" s="58"/>
      <c r="T65" s="64" t="s">
        <v>26</v>
      </c>
      <c r="U65" s="59"/>
      <c r="V65" s="66"/>
      <c r="W65" s="58"/>
      <c r="X65" s="64" t="s">
        <v>26</v>
      </c>
      <c r="Y65" s="59"/>
      <c r="Z65" s="65"/>
      <c r="AA65" s="65"/>
      <c r="AB65" s="78">
        <f>IF($G65-$I65&gt;0,1,0)+IF($K65-$M65&gt;0,1,0)+IF($O65-$Q65&gt;0,1,0)+IF($S65-$U65&gt;0,1,0)+IF($W65-$Y65&gt;0,1,0)</f>
        <v>0</v>
      </c>
      <c r="AC65" s="79" t="s">
        <v>26</v>
      </c>
      <c r="AD65" s="80">
        <f>IF($G65-$I65&lt;0,1,0)+IF($K65-$M65&lt;0,1,0)+IF($O65-$Q65&lt;0,1,0)+IF($S65-$U65&lt;0,1,0)+IF($W65-$Y65&lt;0,1,0)</f>
        <v>0</v>
      </c>
      <c r="AE65" s="70"/>
      <c r="AF65" s="81">
        <f>IF($AB65-$AD65&gt;0,1,0)</f>
        <v>0</v>
      </c>
      <c r="AG65" s="62" t="s">
        <v>26</v>
      </c>
      <c r="AH65" s="82">
        <f>IF($AB65-$AD65&lt;0,1,0)</f>
        <v>0</v>
      </c>
      <c r="AI65" s="73"/>
    </row>
    <row r="66" spans="7:35" ht="14.25" customHeight="1"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85"/>
      <c r="R66" s="85"/>
      <c r="S66" s="85"/>
      <c r="T66" s="85"/>
      <c r="U66" s="73"/>
      <c r="V66" s="73"/>
      <c r="W66" s="73"/>
      <c r="X66" s="73"/>
      <c r="Y66" s="73"/>
      <c r="Z66" s="73"/>
      <c r="AA66" s="73"/>
      <c r="AB66" s="73"/>
      <c r="AC66" s="83"/>
      <c r="AD66" s="83"/>
      <c r="AE66" s="83"/>
      <c r="AF66" s="83"/>
      <c r="AG66" s="73"/>
      <c r="AH66" s="73"/>
      <c r="AI66" s="73"/>
    </row>
    <row r="67" spans="7:35" ht="14.25" customHeight="1"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ht="14.25" customHeight="1">
      <c r="B68" s="9"/>
    </row>
    <row r="69" spans="2:4" ht="14.25" customHeight="1">
      <c r="B69" s="88" t="s">
        <v>38</v>
      </c>
      <c r="C69" s="28"/>
      <c r="D69" s="28"/>
    </row>
    <row r="70" spans="2:35" ht="14.25" customHeight="1">
      <c r="B70" s="12"/>
      <c r="C70" s="13"/>
      <c r="D70" s="14"/>
      <c r="E70" s="157">
        <v>1</v>
      </c>
      <c r="F70" s="158"/>
      <c r="G70" s="158"/>
      <c r="H70" s="158"/>
      <c r="I70" s="159"/>
      <c r="J70" s="157">
        <v>2</v>
      </c>
      <c r="K70" s="160"/>
      <c r="L70" s="160"/>
      <c r="M70" s="160"/>
      <c r="N70" s="161"/>
      <c r="O70" s="157">
        <v>3</v>
      </c>
      <c r="P70" s="160"/>
      <c r="Q70" s="160"/>
      <c r="R70" s="160"/>
      <c r="S70" s="161"/>
      <c r="T70" s="157">
        <v>4</v>
      </c>
      <c r="U70" s="160"/>
      <c r="V70" s="160"/>
      <c r="W70" s="160"/>
      <c r="X70" s="161"/>
      <c r="Y70" s="157" t="s">
        <v>0</v>
      </c>
      <c r="Z70" s="158"/>
      <c r="AA70" s="158"/>
      <c r="AB70" s="158"/>
      <c r="AC70" s="159"/>
      <c r="AD70" s="157" t="s">
        <v>1</v>
      </c>
      <c r="AE70" s="158"/>
      <c r="AF70" s="158"/>
      <c r="AG70" s="158"/>
      <c r="AH70" s="159"/>
      <c r="AI70" s="26" t="s">
        <v>2</v>
      </c>
    </row>
    <row r="71" spans="1:35" ht="14.25" customHeight="1">
      <c r="A71" s="20">
        <v>29</v>
      </c>
      <c r="B71" s="27">
        <v>1</v>
      </c>
      <c r="C71" s="31">
        <v>6</v>
      </c>
      <c r="D71" s="14" t="str">
        <f>IF(A71=0,"",INDEX(Nimet!$A$2:$D$251,A71,4))</f>
        <v>Sampo Hallapää, PT Espoo</v>
      </c>
      <c r="E71" s="162"/>
      <c r="F71" s="163"/>
      <c r="G71" s="163"/>
      <c r="H71" s="163"/>
      <c r="I71" s="164"/>
      <c r="J71" s="165" t="str">
        <f>CONCATENATE(AB83,"-",AD83)</f>
        <v>3-1</v>
      </c>
      <c r="K71" s="166"/>
      <c r="L71" s="166"/>
      <c r="M71" s="166"/>
      <c r="N71" s="167"/>
      <c r="O71" s="165" t="str">
        <f>CONCATENATE(AB77,"-",AD77)</f>
        <v>3-0</v>
      </c>
      <c r="P71" s="166"/>
      <c r="Q71" s="166"/>
      <c r="R71" s="166"/>
      <c r="S71" s="167"/>
      <c r="T71" s="165" t="str">
        <f>CONCATENATE(AB80,"-",AD80)</f>
        <v>0-0</v>
      </c>
      <c r="U71" s="166"/>
      <c r="V71" s="166"/>
      <c r="W71" s="166"/>
      <c r="X71" s="167"/>
      <c r="Y71" s="157" t="str">
        <f>CONCATENATE(AF77+AF80+AF83,"-",AH77+AH80+AH83)</f>
        <v>2-0</v>
      </c>
      <c r="Z71" s="160"/>
      <c r="AA71" s="160"/>
      <c r="AB71" s="160"/>
      <c r="AC71" s="161"/>
      <c r="AD71" s="157" t="str">
        <f>CONCATENATE(AB77+AB80+AB83,"-",AD77+AD80+AD83)</f>
        <v>6-1</v>
      </c>
      <c r="AE71" s="160"/>
      <c r="AF71" s="160"/>
      <c r="AG71" s="160"/>
      <c r="AH71" s="161"/>
      <c r="AI71" s="63">
        <v>1</v>
      </c>
    </row>
    <row r="72" spans="1:35" ht="14.25" customHeight="1">
      <c r="A72" s="20">
        <v>1</v>
      </c>
      <c r="B72" s="27">
        <v>2</v>
      </c>
      <c r="C72" s="31">
        <v>14</v>
      </c>
      <c r="D72" s="14" t="str">
        <f>IF(A72=0,"",INDEX(Nimet!$A$2:$D$251,A72,4))</f>
        <v>Aleksi Parkkinen, TuPy</v>
      </c>
      <c r="E72" s="165" t="str">
        <f>CONCATENATE(AD83,"-",AB83)</f>
        <v>1-3</v>
      </c>
      <c r="F72" s="166"/>
      <c r="G72" s="166"/>
      <c r="H72" s="166"/>
      <c r="I72" s="167"/>
      <c r="J72" s="162"/>
      <c r="K72" s="163"/>
      <c r="L72" s="163"/>
      <c r="M72" s="163"/>
      <c r="N72" s="164"/>
      <c r="O72" s="165" t="str">
        <f>CONCATENATE(AB81,"-",AD81)</f>
        <v>3-0</v>
      </c>
      <c r="P72" s="166"/>
      <c r="Q72" s="166"/>
      <c r="R72" s="166"/>
      <c r="S72" s="167"/>
      <c r="T72" s="165" t="str">
        <f>CONCATENATE(AB78,"-",AD78)</f>
        <v>0-0</v>
      </c>
      <c r="U72" s="166"/>
      <c r="V72" s="166"/>
      <c r="W72" s="166"/>
      <c r="X72" s="167"/>
      <c r="Y72" s="157" t="str">
        <f>CONCATENATE(AF78+AF81+AH83,"-",AH78+AH81+AF83)</f>
        <v>1-1</v>
      </c>
      <c r="Z72" s="160"/>
      <c r="AA72" s="160"/>
      <c r="AB72" s="160"/>
      <c r="AC72" s="161"/>
      <c r="AD72" s="157" t="str">
        <f>CONCATENATE(AB78+AB81+AD83,"-",AD78+AD81+AB83)</f>
        <v>4-3</v>
      </c>
      <c r="AE72" s="160"/>
      <c r="AF72" s="160"/>
      <c r="AG72" s="160"/>
      <c r="AH72" s="161"/>
      <c r="AI72" s="63">
        <v>2</v>
      </c>
    </row>
    <row r="73" spans="1:35" ht="14.25" customHeight="1">
      <c r="A73" s="20">
        <v>8</v>
      </c>
      <c r="B73" s="27">
        <v>3</v>
      </c>
      <c r="C73" s="31">
        <v>23</v>
      </c>
      <c r="D73" s="14" t="str">
        <f>IF(A73=0,"",INDEX(Nimet!$A$2:$D$251,A73,4))</f>
        <v>Niko Nevala, KoKa</v>
      </c>
      <c r="E73" s="165" t="str">
        <f>CONCATENATE(AD77,"-",AB77)</f>
        <v>0-3</v>
      </c>
      <c r="F73" s="166"/>
      <c r="G73" s="166"/>
      <c r="H73" s="166"/>
      <c r="I73" s="167"/>
      <c r="J73" s="165" t="str">
        <f>CONCATENATE(AD81,"-",AB81)</f>
        <v>0-3</v>
      </c>
      <c r="K73" s="166"/>
      <c r="L73" s="166"/>
      <c r="M73" s="166"/>
      <c r="N73" s="167"/>
      <c r="O73" s="162"/>
      <c r="P73" s="163"/>
      <c r="Q73" s="163"/>
      <c r="R73" s="163"/>
      <c r="S73" s="164"/>
      <c r="T73" s="165" t="str">
        <f>CONCATENATE(AB84,"-",AD84)</f>
        <v>0-0</v>
      </c>
      <c r="U73" s="166"/>
      <c r="V73" s="166"/>
      <c r="W73" s="166"/>
      <c r="X73" s="167"/>
      <c r="Y73" s="157" t="str">
        <f>CONCATENATE(AH77+AH81+AF84,"-",AF77+AF81+AH84)</f>
        <v>0-2</v>
      </c>
      <c r="Z73" s="160"/>
      <c r="AA73" s="160"/>
      <c r="AB73" s="160"/>
      <c r="AC73" s="161"/>
      <c r="AD73" s="157" t="str">
        <f>CONCATENATE(AD77+AD81+AB84,"-",AB77+AB81+AD84)</f>
        <v>0-6</v>
      </c>
      <c r="AE73" s="160"/>
      <c r="AF73" s="160"/>
      <c r="AG73" s="160"/>
      <c r="AH73" s="161"/>
      <c r="AI73" s="63">
        <v>3</v>
      </c>
    </row>
    <row r="74" spans="1:35" ht="14.25" customHeight="1">
      <c r="A74" s="20"/>
      <c r="B74" s="27">
        <v>4</v>
      </c>
      <c r="C74" s="31"/>
      <c r="D74" s="14">
        <f>IF(A74=0,"",INDEX(Nimet!$A$2:$D$251,A74,4))</f>
      </c>
      <c r="E74" s="165" t="str">
        <f>CONCATENATE(AD80,"-",AB80)</f>
        <v>0-0</v>
      </c>
      <c r="F74" s="166"/>
      <c r="G74" s="166"/>
      <c r="H74" s="166"/>
      <c r="I74" s="167"/>
      <c r="J74" s="165" t="str">
        <f>CONCATENATE(AD78,"-",AB78)</f>
        <v>0-0</v>
      </c>
      <c r="K74" s="166"/>
      <c r="L74" s="166"/>
      <c r="M74" s="166"/>
      <c r="N74" s="167"/>
      <c r="O74" s="165" t="str">
        <f>CONCATENATE(AD84,"-",AB84)</f>
        <v>0-0</v>
      </c>
      <c r="P74" s="166"/>
      <c r="Q74" s="166"/>
      <c r="R74" s="166"/>
      <c r="S74" s="167"/>
      <c r="T74" s="162"/>
      <c r="U74" s="163"/>
      <c r="V74" s="163"/>
      <c r="W74" s="163"/>
      <c r="X74" s="164"/>
      <c r="Y74" s="157" t="str">
        <f>CONCATENATE(AH78+AH80+AH84,"-",AF78+AF80+AF84)</f>
        <v>0-0</v>
      </c>
      <c r="Z74" s="160"/>
      <c r="AA74" s="160"/>
      <c r="AB74" s="160"/>
      <c r="AC74" s="161"/>
      <c r="AD74" s="157" t="str">
        <f>CONCATENATE(AD78+AD80+AD84,"-",AB78+AB80+AB84)</f>
        <v>0-0</v>
      </c>
      <c r="AE74" s="160"/>
      <c r="AF74" s="160"/>
      <c r="AG74" s="160"/>
      <c r="AH74" s="161"/>
      <c r="AI74" s="63"/>
    </row>
    <row r="75" spans="1:35" ht="14.25" customHeight="1">
      <c r="A75" s="16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7"/>
    </row>
    <row r="76" spans="2:34" ht="14.25" customHeight="1">
      <c r="B76" s="19" t="s">
        <v>27</v>
      </c>
      <c r="G76" s="53"/>
      <c r="H76" s="54">
        <v>1</v>
      </c>
      <c r="I76" s="55"/>
      <c r="J76" s="45"/>
      <c r="K76" s="48"/>
      <c r="L76" s="47">
        <v>2</v>
      </c>
      <c r="M76" s="49"/>
      <c r="N76" s="45"/>
      <c r="O76" s="48"/>
      <c r="P76" s="47">
        <v>3</v>
      </c>
      <c r="Q76" s="50"/>
      <c r="S76" s="51"/>
      <c r="T76" s="52">
        <v>4</v>
      </c>
      <c r="U76" s="50"/>
      <c r="W76" s="51"/>
      <c r="X76" s="52">
        <v>5</v>
      </c>
      <c r="Y76" s="50"/>
      <c r="Z76" s="3"/>
      <c r="AA76" s="3"/>
      <c r="AB76" s="51"/>
      <c r="AC76" s="46" t="s">
        <v>33</v>
      </c>
      <c r="AD76" s="50"/>
      <c r="AE76" s="45"/>
      <c r="AF76" s="48"/>
      <c r="AG76" s="56" t="s">
        <v>34</v>
      </c>
      <c r="AH76" s="57"/>
    </row>
    <row r="77" spans="1:35" ht="14.25" customHeight="1">
      <c r="A77" s="15" t="s">
        <v>12</v>
      </c>
      <c r="B77" s="1" t="str">
        <f>CONCATENATE(D71,"  -  ",D73)</f>
        <v>Sampo Hallapää, PT Espoo  -  Niko Nevala, KoKa</v>
      </c>
      <c r="G77" s="58">
        <v>11</v>
      </c>
      <c r="H77" s="64" t="s">
        <v>26</v>
      </c>
      <c r="I77" s="59">
        <v>7</v>
      </c>
      <c r="J77" s="65"/>
      <c r="K77" s="58">
        <v>11</v>
      </c>
      <c r="L77" s="64" t="s">
        <v>26</v>
      </c>
      <c r="M77" s="59">
        <v>6</v>
      </c>
      <c r="N77" s="65"/>
      <c r="O77" s="58">
        <v>13</v>
      </c>
      <c r="P77" s="64" t="s">
        <v>26</v>
      </c>
      <c r="Q77" s="59">
        <v>11</v>
      </c>
      <c r="R77" s="66"/>
      <c r="S77" s="58"/>
      <c r="T77" s="64" t="s">
        <v>26</v>
      </c>
      <c r="U77" s="59"/>
      <c r="V77" s="66"/>
      <c r="W77" s="58"/>
      <c r="X77" s="64" t="s">
        <v>26</v>
      </c>
      <c r="Y77" s="59"/>
      <c r="Z77" s="65"/>
      <c r="AA77" s="65"/>
      <c r="AB77" s="67">
        <f>IF($G77-$I77&gt;0,1,0)+IF($K77-$M77&gt;0,1,0)+IF($O77-$Q77&gt;0,1,0)+IF($S77-$U77&gt;0,1,0)+IF($W77-$Y77&gt;0,1,0)</f>
        <v>3</v>
      </c>
      <c r="AC77" s="68" t="s">
        <v>26</v>
      </c>
      <c r="AD77" s="69">
        <f>IF($G77-$I77&lt;0,1,0)+IF($K77-$M77&lt;0,1,0)+IF($O77-$Q77&lt;0,1,0)+IF($S77-$U77&lt;0,1,0)+IF($W77-$Y77&lt;0,1,0)</f>
        <v>0</v>
      </c>
      <c r="AE77" s="70"/>
      <c r="AF77" s="71">
        <f>IF($AB77-$AD77&gt;0,1,0)</f>
        <v>1</v>
      </c>
      <c r="AG77" s="60" t="s">
        <v>26</v>
      </c>
      <c r="AH77" s="72">
        <f>IF($AB77-$AD77&lt;0,1,0)</f>
        <v>0</v>
      </c>
      <c r="AI77" s="73"/>
    </row>
    <row r="78" spans="1:35" ht="14.25" customHeight="1">
      <c r="A78" s="15" t="s">
        <v>5</v>
      </c>
      <c r="B78" s="1" t="str">
        <f>CONCATENATE(D72,"  -  ",D74)</f>
        <v>Aleksi Parkkinen, TuPy  -  </v>
      </c>
      <c r="G78" s="86"/>
      <c r="H78" s="74" t="s">
        <v>26</v>
      </c>
      <c r="I78" s="87"/>
      <c r="J78" s="65"/>
      <c r="K78" s="58"/>
      <c r="L78" s="64" t="s">
        <v>26</v>
      </c>
      <c r="M78" s="59"/>
      <c r="N78" s="65"/>
      <c r="O78" s="58"/>
      <c r="P78" s="64" t="s">
        <v>26</v>
      </c>
      <c r="Q78" s="59"/>
      <c r="R78" s="66"/>
      <c r="S78" s="58"/>
      <c r="T78" s="64" t="s">
        <v>26</v>
      </c>
      <c r="U78" s="59"/>
      <c r="V78" s="66"/>
      <c r="W78" s="58"/>
      <c r="X78" s="64" t="s">
        <v>26</v>
      </c>
      <c r="Y78" s="59"/>
      <c r="Z78" s="65"/>
      <c r="AA78" s="65"/>
      <c r="AB78" s="67">
        <f>IF($G78-$I78&gt;0,1,0)+IF($K78-$M78&gt;0,1,0)+IF($O78-$Q78&gt;0,1,0)+IF($S78-$U78&gt;0,1,0)+IF($W78-$Y78&gt;0,1,0)</f>
        <v>0</v>
      </c>
      <c r="AC78" s="68" t="s">
        <v>26</v>
      </c>
      <c r="AD78" s="69">
        <f>IF($G78-$I78&lt;0,1,0)+IF($K78-$M78&lt;0,1,0)+IF($O78-$Q78&lt;0,1,0)+IF($S78-$U78&lt;0,1,0)+IF($W78-$Y78&lt;0,1,0)</f>
        <v>0</v>
      </c>
      <c r="AE78" s="70"/>
      <c r="AF78" s="71">
        <f>IF($AB78-$AD78&gt;0,1,0)</f>
        <v>0</v>
      </c>
      <c r="AG78" s="60" t="s">
        <v>26</v>
      </c>
      <c r="AH78" s="72">
        <f>IF($AB78-$AD78&lt;0,1,0)</f>
        <v>0</v>
      </c>
      <c r="AI78" s="73"/>
    </row>
    <row r="79" spans="1:35" ht="14.25" customHeight="1">
      <c r="A79" s="15"/>
      <c r="G79" s="75"/>
      <c r="H79" s="76"/>
      <c r="I79" s="77"/>
      <c r="J79" s="65"/>
      <c r="K79" s="75"/>
      <c r="L79" s="76"/>
      <c r="M79" s="77"/>
      <c r="N79" s="65"/>
      <c r="O79" s="75"/>
      <c r="P79" s="76"/>
      <c r="Q79" s="77"/>
      <c r="R79" s="66"/>
      <c r="S79" s="75"/>
      <c r="T79" s="76"/>
      <c r="U79" s="77"/>
      <c r="V79" s="66"/>
      <c r="W79" s="75"/>
      <c r="X79" s="76"/>
      <c r="Y79" s="77"/>
      <c r="Z79" s="65"/>
      <c r="AA79" s="65"/>
      <c r="AB79" s="67"/>
      <c r="AC79" s="68"/>
      <c r="AD79" s="69"/>
      <c r="AE79" s="70"/>
      <c r="AF79" s="71"/>
      <c r="AG79" s="61"/>
      <c r="AH79" s="72"/>
      <c r="AI79" s="73"/>
    </row>
    <row r="80" spans="1:35" ht="14.25" customHeight="1">
      <c r="A80" s="15" t="s">
        <v>8</v>
      </c>
      <c r="B80" s="1" t="str">
        <f>CONCATENATE(D71,"  -  ",D74)</f>
        <v>Sampo Hallapää, PT Espoo  -  </v>
      </c>
      <c r="G80" s="58"/>
      <c r="H80" s="64" t="s">
        <v>26</v>
      </c>
      <c r="I80" s="59"/>
      <c r="J80" s="65"/>
      <c r="K80" s="58"/>
      <c r="L80" s="64" t="s">
        <v>26</v>
      </c>
      <c r="M80" s="59"/>
      <c r="N80" s="65"/>
      <c r="O80" s="58"/>
      <c r="P80" s="64" t="s">
        <v>26</v>
      </c>
      <c r="Q80" s="59"/>
      <c r="R80" s="66"/>
      <c r="S80" s="58"/>
      <c r="T80" s="64" t="s">
        <v>26</v>
      </c>
      <c r="U80" s="59"/>
      <c r="V80" s="66"/>
      <c r="W80" s="58"/>
      <c r="X80" s="64" t="s">
        <v>26</v>
      </c>
      <c r="Y80" s="59"/>
      <c r="Z80" s="65"/>
      <c r="AA80" s="65"/>
      <c r="AB80" s="67">
        <f>IF($G80-$I80&gt;0,1,0)+IF($K80-$M80&gt;0,1,0)+IF($O80-$Q80&gt;0,1,0)+IF($S80-$U80&gt;0,1,0)+IF($W80-$Y80&gt;0,1,0)</f>
        <v>0</v>
      </c>
      <c r="AC80" s="68" t="s">
        <v>26</v>
      </c>
      <c r="AD80" s="69">
        <f>IF($G80-$I80&lt;0,1,0)+IF($K80-$M80&lt;0,1,0)+IF($O80-$Q80&lt;0,1,0)+IF($S80-$U80&lt;0,1,0)+IF($W80-$Y80&lt;0,1,0)</f>
        <v>0</v>
      </c>
      <c r="AE80" s="70"/>
      <c r="AF80" s="71">
        <f>IF($AB80-$AD80&gt;0,1,0)</f>
        <v>0</v>
      </c>
      <c r="AG80" s="60" t="s">
        <v>26</v>
      </c>
      <c r="AH80" s="72">
        <f>IF($AB80-$AD80&lt;0,1,0)</f>
        <v>0</v>
      </c>
      <c r="AI80" s="73"/>
    </row>
    <row r="81" spans="1:35" ht="14.25" customHeight="1">
      <c r="A81" s="15" t="s">
        <v>17</v>
      </c>
      <c r="B81" s="1" t="str">
        <f>CONCATENATE(D72,"  -  ",D73)</f>
        <v>Aleksi Parkkinen, TuPy  -  Niko Nevala, KoKa</v>
      </c>
      <c r="G81" s="58">
        <v>11</v>
      </c>
      <c r="H81" s="64" t="s">
        <v>26</v>
      </c>
      <c r="I81" s="59">
        <v>6</v>
      </c>
      <c r="J81" s="65"/>
      <c r="K81" s="58">
        <v>11</v>
      </c>
      <c r="L81" s="64" t="s">
        <v>26</v>
      </c>
      <c r="M81" s="59">
        <v>9</v>
      </c>
      <c r="N81" s="65"/>
      <c r="O81" s="58">
        <v>16</v>
      </c>
      <c r="P81" s="64" t="s">
        <v>26</v>
      </c>
      <c r="Q81" s="59">
        <v>14</v>
      </c>
      <c r="R81" s="66"/>
      <c r="S81" s="58"/>
      <c r="T81" s="64" t="s">
        <v>26</v>
      </c>
      <c r="U81" s="59"/>
      <c r="V81" s="66"/>
      <c r="W81" s="58"/>
      <c r="X81" s="64" t="s">
        <v>26</v>
      </c>
      <c r="Y81" s="59"/>
      <c r="Z81" s="65"/>
      <c r="AA81" s="65"/>
      <c r="AB81" s="67">
        <f>IF($G81-$I81&gt;0,1,0)+IF($K81-$M81&gt;0,1,0)+IF($O81-$Q81&gt;0,1,0)+IF($S81-$U81&gt;0,1,0)+IF($W81-$Y81&gt;0,1,0)</f>
        <v>3</v>
      </c>
      <c r="AC81" s="68" t="s">
        <v>26</v>
      </c>
      <c r="AD81" s="69">
        <f>IF($G81-$I81&lt;0,1,0)+IF($K81-$M81&lt;0,1,0)+IF($O81-$Q81&lt;0,1,0)+IF($S81-$U81&lt;0,1,0)+IF($W81-$Y81&lt;0,1,0)</f>
        <v>0</v>
      </c>
      <c r="AE81" s="70"/>
      <c r="AF81" s="71">
        <f>IF($AB81-$AD81&gt;0,1,0)</f>
        <v>1</v>
      </c>
      <c r="AG81" s="60" t="s">
        <v>26</v>
      </c>
      <c r="AH81" s="72">
        <f>IF($AB81-$AD81&lt;0,1,0)</f>
        <v>0</v>
      </c>
      <c r="AI81" s="73"/>
    </row>
    <row r="82" spans="1:35" ht="14.25" customHeight="1">
      <c r="A82" s="15"/>
      <c r="G82" s="75"/>
      <c r="H82" s="76"/>
      <c r="I82" s="77"/>
      <c r="J82" s="65"/>
      <c r="K82" s="75"/>
      <c r="L82" s="76"/>
      <c r="M82" s="77"/>
      <c r="N82" s="65"/>
      <c r="O82" s="75"/>
      <c r="P82" s="76"/>
      <c r="Q82" s="77"/>
      <c r="R82" s="66"/>
      <c r="S82" s="75"/>
      <c r="T82" s="76"/>
      <c r="U82" s="77"/>
      <c r="V82" s="66"/>
      <c r="W82" s="75"/>
      <c r="X82" s="76"/>
      <c r="Y82" s="77"/>
      <c r="Z82" s="65"/>
      <c r="AA82" s="65"/>
      <c r="AB82" s="67"/>
      <c r="AC82" s="68"/>
      <c r="AD82" s="69"/>
      <c r="AE82" s="70"/>
      <c r="AF82" s="71"/>
      <c r="AG82" s="61"/>
      <c r="AH82" s="72"/>
      <c r="AI82" s="73"/>
    </row>
    <row r="83" spans="1:35" ht="14.25" customHeight="1">
      <c r="A83" s="15" t="s">
        <v>20</v>
      </c>
      <c r="B83" s="1" t="str">
        <f>CONCATENATE(D71,"  -  ",D72)</f>
        <v>Sampo Hallapää, PT Espoo  -  Aleksi Parkkinen, TuPy</v>
      </c>
      <c r="G83" s="58">
        <v>7</v>
      </c>
      <c r="H83" s="64" t="s">
        <v>26</v>
      </c>
      <c r="I83" s="59">
        <v>11</v>
      </c>
      <c r="J83" s="65"/>
      <c r="K83" s="58">
        <v>11</v>
      </c>
      <c r="L83" s="64" t="s">
        <v>26</v>
      </c>
      <c r="M83" s="59">
        <v>6</v>
      </c>
      <c r="N83" s="65"/>
      <c r="O83" s="58">
        <v>11</v>
      </c>
      <c r="P83" s="64" t="s">
        <v>26</v>
      </c>
      <c r="Q83" s="59">
        <v>3</v>
      </c>
      <c r="R83" s="66"/>
      <c r="S83" s="58">
        <v>11</v>
      </c>
      <c r="T83" s="64" t="s">
        <v>26</v>
      </c>
      <c r="U83" s="59">
        <v>2</v>
      </c>
      <c r="V83" s="66"/>
      <c r="W83" s="58"/>
      <c r="X83" s="64" t="s">
        <v>26</v>
      </c>
      <c r="Y83" s="59"/>
      <c r="Z83" s="65"/>
      <c r="AA83" s="65"/>
      <c r="AB83" s="67">
        <f>IF($G83-$I83&gt;0,1,0)+IF($K83-$M83&gt;0,1,0)+IF($O83-$Q83&gt;0,1,0)+IF($S83-$U83&gt;0,1,0)+IF($W83-$Y83&gt;0,1,0)</f>
        <v>3</v>
      </c>
      <c r="AC83" s="68" t="s">
        <v>26</v>
      </c>
      <c r="AD83" s="69">
        <f>IF($G83-$I83&lt;0,1,0)+IF($K83-$M83&lt;0,1,0)+IF($O83-$Q83&lt;0,1,0)+IF($S83-$U83&lt;0,1,0)+IF($W83-$Y83&lt;0,1,0)</f>
        <v>1</v>
      </c>
      <c r="AE83" s="70"/>
      <c r="AF83" s="71">
        <f>IF($AB83-$AD83&gt;0,1,0)</f>
        <v>1</v>
      </c>
      <c r="AG83" s="60" t="s">
        <v>26</v>
      </c>
      <c r="AH83" s="72">
        <f>IF($AB83-$AD83&lt;0,1,0)</f>
        <v>0</v>
      </c>
      <c r="AI83" s="73"/>
    </row>
    <row r="84" spans="1:35" ht="14.25" customHeight="1">
      <c r="A84" s="15" t="s">
        <v>21</v>
      </c>
      <c r="B84" s="1" t="str">
        <f>CONCATENATE(D73,"  -  ",D74)</f>
        <v>Niko Nevala, KoKa  -  </v>
      </c>
      <c r="G84" s="58"/>
      <c r="H84" s="64" t="s">
        <v>26</v>
      </c>
      <c r="I84" s="59"/>
      <c r="J84" s="65"/>
      <c r="K84" s="58"/>
      <c r="L84" s="64" t="s">
        <v>26</v>
      </c>
      <c r="M84" s="59"/>
      <c r="N84" s="65"/>
      <c r="O84" s="58"/>
      <c r="P84" s="64" t="s">
        <v>26</v>
      </c>
      <c r="Q84" s="59"/>
      <c r="R84" s="66"/>
      <c r="S84" s="58"/>
      <c r="T84" s="64" t="s">
        <v>26</v>
      </c>
      <c r="U84" s="59"/>
      <c r="V84" s="66"/>
      <c r="W84" s="58"/>
      <c r="X84" s="64" t="s">
        <v>26</v>
      </c>
      <c r="Y84" s="59"/>
      <c r="Z84" s="65"/>
      <c r="AA84" s="65"/>
      <c r="AB84" s="78">
        <f>IF($G84-$I84&gt;0,1,0)+IF($K84-$M84&gt;0,1,0)+IF($O84-$Q84&gt;0,1,0)+IF($S84-$U84&gt;0,1,0)+IF($W84-$Y84&gt;0,1,0)</f>
        <v>0</v>
      </c>
      <c r="AC84" s="79" t="s">
        <v>26</v>
      </c>
      <c r="AD84" s="80">
        <f>IF($G84-$I84&lt;0,1,0)+IF($K84-$M84&lt;0,1,0)+IF($O84-$Q84&lt;0,1,0)+IF($S84-$U84&lt;0,1,0)+IF($W84-$Y84&lt;0,1,0)</f>
        <v>0</v>
      </c>
      <c r="AE84" s="70"/>
      <c r="AF84" s="81">
        <f>IF($AB84-$AD84&gt;0,1,0)</f>
        <v>0</v>
      </c>
      <c r="AG84" s="62" t="s">
        <v>26</v>
      </c>
      <c r="AH84" s="82">
        <f>IF($AB84-$AD84&lt;0,1,0)</f>
        <v>0</v>
      </c>
      <c r="AI84" s="73"/>
    </row>
    <row r="86" spans="2:34" ht="20.25">
      <c r="B86" s="8" t="s">
        <v>73</v>
      </c>
      <c r="Y86" s="19" t="s">
        <v>27</v>
      </c>
      <c r="AE86" s="19"/>
      <c r="AF86" s="19"/>
      <c r="AG86" s="19"/>
      <c r="AH86" s="19"/>
    </row>
    <row r="87" spans="2:35" ht="14.25" customHeight="1">
      <c r="B87" s="10"/>
      <c r="Y87" s="1" t="s">
        <v>3</v>
      </c>
      <c r="AF87" s="25" t="s">
        <v>12</v>
      </c>
      <c r="AI87" s="25" t="s">
        <v>5</v>
      </c>
    </row>
    <row r="88" spans="2:35" ht="14.25" customHeight="1">
      <c r="B88" s="9"/>
      <c r="Y88" s="1" t="s">
        <v>7</v>
      </c>
      <c r="AF88" s="25" t="s">
        <v>8</v>
      </c>
      <c r="AI88" s="25" t="s">
        <v>17</v>
      </c>
    </row>
    <row r="89" spans="2:35" ht="14.25" customHeight="1">
      <c r="B89" s="125" t="s">
        <v>149</v>
      </c>
      <c r="Y89" s="1" t="s">
        <v>11</v>
      </c>
      <c r="AF89" s="25" t="s">
        <v>20</v>
      </c>
      <c r="AI89" s="25" t="s">
        <v>21</v>
      </c>
    </row>
    <row r="90" spans="2:35" ht="14.25" customHeight="1">
      <c r="B90" s="9"/>
      <c r="AI90" s="25"/>
    </row>
    <row r="91" spans="2:35" ht="14.25" customHeight="1">
      <c r="B91" s="125" t="s">
        <v>155</v>
      </c>
      <c r="AI91" s="25"/>
    </row>
    <row r="92" ht="14.25" customHeight="1">
      <c r="B92" s="9"/>
    </row>
    <row r="93" spans="2:4" ht="14.25" customHeight="1">
      <c r="B93" s="88" t="s">
        <v>39</v>
      </c>
      <c r="C93" s="28"/>
      <c r="D93" s="28"/>
    </row>
    <row r="94" spans="2:35" ht="14.25" customHeight="1">
      <c r="B94" s="12"/>
      <c r="C94" s="13"/>
      <c r="D94" s="14"/>
      <c r="E94" s="157">
        <v>1</v>
      </c>
      <c r="F94" s="158"/>
      <c r="G94" s="158"/>
      <c r="H94" s="158"/>
      <c r="I94" s="159"/>
      <c r="J94" s="157">
        <v>2</v>
      </c>
      <c r="K94" s="160"/>
      <c r="L94" s="160"/>
      <c r="M94" s="160"/>
      <c r="N94" s="161"/>
      <c r="O94" s="157">
        <v>3</v>
      </c>
      <c r="P94" s="160"/>
      <c r="Q94" s="160"/>
      <c r="R94" s="160"/>
      <c r="S94" s="161"/>
      <c r="T94" s="157">
        <v>4</v>
      </c>
      <c r="U94" s="160"/>
      <c r="V94" s="160"/>
      <c r="W94" s="160"/>
      <c r="X94" s="161"/>
      <c r="Y94" s="157" t="s">
        <v>0</v>
      </c>
      <c r="Z94" s="158"/>
      <c r="AA94" s="158"/>
      <c r="AB94" s="158"/>
      <c r="AC94" s="159"/>
      <c r="AD94" s="157" t="s">
        <v>1</v>
      </c>
      <c r="AE94" s="158"/>
      <c r="AF94" s="158"/>
      <c r="AG94" s="158"/>
      <c r="AH94" s="159"/>
      <c r="AI94" s="26" t="s">
        <v>2</v>
      </c>
    </row>
    <row r="95" spans="1:35" ht="14.25" customHeight="1">
      <c r="A95" s="20">
        <v>35</v>
      </c>
      <c r="B95" s="27">
        <v>1</v>
      </c>
      <c r="C95" s="31">
        <v>7</v>
      </c>
      <c r="D95" s="14" t="str">
        <f>IF(A95=0,"",INDEX(Nimet!$A$2:$D$251,A95,4))</f>
        <v>Roni Kantola, TuKa</v>
      </c>
      <c r="E95" s="162"/>
      <c r="F95" s="163"/>
      <c r="G95" s="163"/>
      <c r="H95" s="163"/>
      <c r="I95" s="164"/>
      <c r="J95" s="165" t="str">
        <f>CONCATENATE(AB107,"-",AD107)</f>
        <v>3-1</v>
      </c>
      <c r="K95" s="166"/>
      <c r="L95" s="166"/>
      <c r="M95" s="166"/>
      <c r="N95" s="167"/>
      <c r="O95" s="165" t="str">
        <f>CONCATENATE(AB101,"-",AD101)</f>
        <v>3-1</v>
      </c>
      <c r="P95" s="166"/>
      <c r="Q95" s="166"/>
      <c r="R95" s="166"/>
      <c r="S95" s="167"/>
      <c r="T95" s="165" t="str">
        <f>CONCATENATE(AB104,"-",AD104)</f>
        <v>0-0</v>
      </c>
      <c r="U95" s="166"/>
      <c r="V95" s="166"/>
      <c r="W95" s="166"/>
      <c r="X95" s="167"/>
      <c r="Y95" s="157" t="str">
        <f>CONCATENATE(AF101+AF104+AF107,"-",AH101+AH104+AH107)</f>
        <v>2-0</v>
      </c>
      <c r="Z95" s="160"/>
      <c r="AA95" s="160"/>
      <c r="AB95" s="160"/>
      <c r="AC95" s="161"/>
      <c r="AD95" s="157" t="str">
        <f>CONCATENATE(AB101+AB104+AB107,"-",AD101+AD104+AD107)</f>
        <v>6-2</v>
      </c>
      <c r="AE95" s="160"/>
      <c r="AF95" s="160"/>
      <c r="AG95" s="160"/>
      <c r="AH95" s="161"/>
      <c r="AI95" s="63">
        <v>1</v>
      </c>
    </row>
    <row r="96" spans="1:35" ht="14.25" customHeight="1">
      <c r="A96" s="20">
        <v>9</v>
      </c>
      <c r="B96" s="27">
        <v>2</v>
      </c>
      <c r="C96" s="31">
        <v>12</v>
      </c>
      <c r="D96" s="14" t="str">
        <f>IF(A96=0,"",INDEX(Nimet!$A$2:$D$251,A96,4))</f>
        <v>Sami Ruohonen, KoKa</v>
      </c>
      <c r="E96" s="165" t="str">
        <f>CONCATENATE(AD107,"-",AB107)</f>
        <v>1-3</v>
      </c>
      <c r="F96" s="166"/>
      <c r="G96" s="166"/>
      <c r="H96" s="166"/>
      <c r="I96" s="167"/>
      <c r="J96" s="162"/>
      <c r="K96" s="163"/>
      <c r="L96" s="163"/>
      <c r="M96" s="163"/>
      <c r="N96" s="164"/>
      <c r="O96" s="165" t="str">
        <f>CONCATENATE(AB105,"-",AD105)</f>
        <v>3-0</v>
      </c>
      <c r="P96" s="166"/>
      <c r="Q96" s="166"/>
      <c r="R96" s="166"/>
      <c r="S96" s="167"/>
      <c r="T96" s="165" t="str">
        <f>CONCATENATE(AB102,"-",AD102)</f>
        <v>0-0</v>
      </c>
      <c r="U96" s="166"/>
      <c r="V96" s="166"/>
      <c r="W96" s="166"/>
      <c r="X96" s="167"/>
      <c r="Y96" s="157" t="str">
        <f>CONCATENATE(AF102+AF105+AH107,"-",AH102+AH105+AF107)</f>
        <v>1-1</v>
      </c>
      <c r="Z96" s="160"/>
      <c r="AA96" s="160"/>
      <c r="AB96" s="160"/>
      <c r="AC96" s="161"/>
      <c r="AD96" s="157" t="str">
        <f>CONCATENATE(AB102+AB105+AD107,"-",AD102+AD105+AB107)</f>
        <v>4-3</v>
      </c>
      <c r="AE96" s="160"/>
      <c r="AF96" s="160"/>
      <c r="AG96" s="160"/>
      <c r="AH96" s="161"/>
      <c r="AI96" s="63">
        <v>2</v>
      </c>
    </row>
    <row r="97" spans="1:35" ht="14.25" customHeight="1">
      <c r="A97" s="20">
        <v>54</v>
      </c>
      <c r="B97" s="27">
        <v>3</v>
      </c>
      <c r="C97" s="31">
        <v>25</v>
      </c>
      <c r="D97" s="14" t="str">
        <f>IF(A97=0,"",INDEX(Nimet!$A$2:$D$251,A97,4))</f>
        <v>Thomas Lundström, MBF</v>
      </c>
      <c r="E97" s="165" t="str">
        <f>CONCATENATE(AD101,"-",AB101)</f>
        <v>1-3</v>
      </c>
      <c r="F97" s="166"/>
      <c r="G97" s="166"/>
      <c r="H97" s="166"/>
      <c r="I97" s="167"/>
      <c r="J97" s="165" t="str">
        <f>CONCATENATE(AD105,"-",AB105)</f>
        <v>0-3</v>
      </c>
      <c r="K97" s="166"/>
      <c r="L97" s="166"/>
      <c r="M97" s="166"/>
      <c r="N97" s="167"/>
      <c r="O97" s="162"/>
      <c r="P97" s="163"/>
      <c r="Q97" s="163"/>
      <c r="R97" s="163"/>
      <c r="S97" s="164"/>
      <c r="T97" s="165" t="str">
        <f>CONCATENATE(AB108,"-",AD108)</f>
        <v>0-0</v>
      </c>
      <c r="U97" s="166"/>
      <c r="V97" s="166"/>
      <c r="W97" s="166"/>
      <c r="X97" s="167"/>
      <c r="Y97" s="157" t="str">
        <f>CONCATENATE(AH101+AH105+AF108,"-",AF101+AF105+AH108)</f>
        <v>0-2</v>
      </c>
      <c r="Z97" s="160"/>
      <c r="AA97" s="160"/>
      <c r="AB97" s="160"/>
      <c r="AC97" s="161"/>
      <c r="AD97" s="157" t="str">
        <f>CONCATENATE(AD101+AD105+AB108,"-",AB101+AB105+AD108)</f>
        <v>1-6</v>
      </c>
      <c r="AE97" s="160"/>
      <c r="AF97" s="160"/>
      <c r="AG97" s="160"/>
      <c r="AH97" s="161"/>
      <c r="AI97" s="63">
        <v>3</v>
      </c>
    </row>
    <row r="98" spans="1:35" ht="14.25" customHeight="1">
      <c r="A98" s="20"/>
      <c r="B98" s="27">
        <v>4</v>
      </c>
      <c r="C98" s="31"/>
      <c r="D98" s="14">
        <f>IF(A98=0,"",INDEX(Nimet!$A$2:$D$251,A98,4))</f>
      </c>
      <c r="E98" s="165" t="str">
        <f>CONCATENATE(AD104,"-",AB104)</f>
        <v>0-0</v>
      </c>
      <c r="F98" s="166"/>
      <c r="G98" s="166"/>
      <c r="H98" s="166"/>
      <c r="I98" s="167"/>
      <c r="J98" s="165" t="str">
        <f>CONCATENATE(AD102,"-",AB102)</f>
        <v>0-0</v>
      </c>
      <c r="K98" s="166"/>
      <c r="L98" s="166"/>
      <c r="M98" s="166"/>
      <c r="N98" s="167"/>
      <c r="O98" s="165" t="str">
        <f>CONCATENATE(AD108,"-",AB108)</f>
        <v>0-0</v>
      </c>
      <c r="P98" s="166"/>
      <c r="Q98" s="166"/>
      <c r="R98" s="166"/>
      <c r="S98" s="167"/>
      <c r="T98" s="162"/>
      <c r="U98" s="163"/>
      <c r="V98" s="163"/>
      <c r="W98" s="163"/>
      <c r="X98" s="164"/>
      <c r="Y98" s="157" t="str">
        <f>CONCATENATE(AH102+AH104+AH108,"-",AF102+AF104+AF108)</f>
        <v>0-0</v>
      </c>
      <c r="Z98" s="160"/>
      <c r="AA98" s="160"/>
      <c r="AB98" s="160"/>
      <c r="AC98" s="161"/>
      <c r="AD98" s="157" t="str">
        <f>CONCATENATE(AD102+AD104+AD108,"-",AB102+AB104+AB108)</f>
        <v>0-0</v>
      </c>
      <c r="AE98" s="160"/>
      <c r="AF98" s="160"/>
      <c r="AG98" s="160"/>
      <c r="AH98" s="161"/>
      <c r="AI98" s="63"/>
    </row>
    <row r="99" spans="1:35" ht="14.25" customHeight="1">
      <c r="A99" s="1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17"/>
    </row>
    <row r="100" spans="2:34" ht="14.25" customHeight="1">
      <c r="B100" s="19" t="s">
        <v>27</v>
      </c>
      <c r="G100" s="53"/>
      <c r="H100" s="54">
        <v>1</v>
      </c>
      <c r="I100" s="55"/>
      <c r="J100" s="45"/>
      <c r="K100" s="48"/>
      <c r="L100" s="47">
        <v>2</v>
      </c>
      <c r="M100" s="49"/>
      <c r="N100" s="45"/>
      <c r="O100" s="48"/>
      <c r="P100" s="47">
        <v>3</v>
      </c>
      <c r="Q100" s="50"/>
      <c r="S100" s="51"/>
      <c r="T100" s="52">
        <v>4</v>
      </c>
      <c r="U100" s="50"/>
      <c r="W100" s="51"/>
      <c r="X100" s="52">
        <v>5</v>
      </c>
      <c r="Y100" s="50"/>
      <c r="Z100" s="3"/>
      <c r="AA100" s="3"/>
      <c r="AB100" s="51"/>
      <c r="AC100" s="46" t="s">
        <v>33</v>
      </c>
      <c r="AD100" s="50"/>
      <c r="AE100" s="45"/>
      <c r="AF100" s="48"/>
      <c r="AG100" s="56" t="s">
        <v>34</v>
      </c>
      <c r="AH100" s="57"/>
    </row>
    <row r="101" spans="1:35" ht="14.25" customHeight="1">
      <c r="A101" s="15" t="s">
        <v>12</v>
      </c>
      <c r="B101" s="1" t="str">
        <f>CONCATENATE(D95,"  -  ",D97)</f>
        <v>Roni Kantola, TuKa  -  Thomas Lundström, MBF</v>
      </c>
      <c r="G101" s="58">
        <v>5</v>
      </c>
      <c r="H101" s="64" t="s">
        <v>26</v>
      </c>
      <c r="I101" s="59">
        <v>11</v>
      </c>
      <c r="J101" s="65"/>
      <c r="K101" s="58">
        <v>11</v>
      </c>
      <c r="L101" s="64" t="s">
        <v>26</v>
      </c>
      <c r="M101" s="59">
        <v>4</v>
      </c>
      <c r="N101" s="65"/>
      <c r="O101" s="58">
        <v>11</v>
      </c>
      <c r="P101" s="64" t="s">
        <v>26</v>
      </c>
      <c r="Q101" s="59">
        <v>7</v>
      </c>
      <c r="R101" s="66"/>
      <c r="S101" s="58">
        <v>11</v>
      </c>
      <c r="T101" s="64" t="s">
        <v>26</v>
      </c>
      <c r="U101" s="59">
        <v>3</v>
      </c>
      <c r="V101" s="66"/>
      <c r="W101" s="58"/>
      <c r="X101" s="64" t="s">
        <v>26</v>
      </c>
      <c r="Y101" s="59"/>
      <c r="Z101" s="65"/>
      <c r="AA101" s="65"/>
      <c r="AB101" s="67">
        <f>IF($G101-$I101&gt;0,1,0)+IF($K101-$M101&gt;0,1,0)+IF($O101-$Q101&gt;0,1,0)+IF($S101-$U101&gt;0,1,0)+IF($W101-$Y101&gt;0,1,0)</f>
        <v>3</v>
      </c>
      <c r="AC101" s="68" t="s">
        <v>26</v>
      </c>
      <c r="AD101" s="69">
        <f>IF($G101-$I101&lt;0,1,0)+IF($K101-$M101&lt;0,1,0)+IF($O101-$Q101&lt;0,1,0)+IF($S101-$U101&lt;0,1,0)+IF($W101-$Y101&lt;0,1,0)</f>
        <v>1</v>
      </c>
      <c r="AE101" s="70"/>
      <c r="AF101" s="71">
        <f>IF($AB101-$AD101&gt;0,1,0)</f>
        <v>1</v>
      </c>
      <c r="AG101" s="60" t="s">
        <v>26</v>
      </c>
      <c r="AH101" s="72">
        <f>IF($AB101-$AD101&lt;0,1,0)</f>
        <v>0</v>
      </c>
      <c r="AI101" s="73"/>
    </row>
    <row r="102" spans="1:35" ht="14.25" customHeight="1">
      <c r="A102" s="15" t="s">
        <v>5</v>
      </c>
      <c r="B102" s="1" t="str">
        <f>CONCATENATE(D96,"  -  ",D98)</f>
        <v>Sami Ruohonen, KoKa  -  </v>
      </c>
      <c r="G102" s="86"/>
      <c r="H102" s="74" t="s">
        <v>26</v>
      </c>
      <c r="I102" s="87"/>
      <c r="J102" s="65"/>
      <c r="K102" s="58"/>
      <c r="L102" s="64" t="s">
        <v>26</v>
      </c>
      <c r="M102" s="59"/>
      <c r="N102" s="65"/>
      <c r="O102" s="58"/>
      <c r="P102" s="64" t="s">
        <v>26</v>
      </c>
      <c r="Q102" s="59"/>
      <c r="R102" s="66"/>
      <c r="S102" s="58"/>
      <c r="T102" s="64" t="s">
        <v>26</v>
      </c>
      <c r="U102" s="59"/>
      <c r="V102" s="66"/>
      <c r="W102" s="58"/>
      <c r="X102" s="64" t="s">
        <v>26</v>
      </c>
      <c r="Y102" s="59"/>
      <c r="Z102" s="65"/>
      <c r="AA102" s="65"/>
      <c r="AB102" s="67">
        <f>IF($G102-$I102&gt;0,1,0)+IF($K102-$M102&gt;0,1,0)+IF($O102-$Q102&gt;0,1,0)+IF($S102-$U102&gt;0,1,0)+IF($W102-$Y102&gt;0,1,0)</f>
        <v>0</v>
      </c>
      <c r="AC102" s="68" t="s">
        <v>26</v>
      </c>
      <c r="AD102" s="69">
        <f>IF($G102-$I102&lt;0,1,0)+IF($K102-$M102&lt;0,1,0)+IF($O102-$Q102&lt;0,1,0)+IF($S102-$U102&lt;0,1,0)+IF($W102-$Y102&lt;0,1,0)</f>
        <v>0</v>
      </c>
      <c r="AE102" s="70"/>
      <c r="AF102" s="71">
        <f>IF($AB102-$AD102&gt;0,1,0)</f>
        <v>0</v>
      </c>
      <c r="AG102" s="60" t="s">
        <v>26</v>
      </c>
      <c r="AH102" s="72">
        <f>IF($AB102-$AD102&lt;0,1,0)</f>
        <v>0</v>
      </c>
      <c r="AI102" s="73"/>
    </row>
    <row r="103" spans="1:35" ht="14.25" customHeight="1">
      <c r="A103" s="15"/>
      <c r="G103" s="75"/>
      <c r="H103" s="76"/>
      <c r="I103" s="77"/>
      <c r="J103" s="65"/>
      <c r="K103" s="75"/>
      <c r="L103" s="76"/>
      <c r="M103" s="77"/>
      <c r="N103" s="65"/>
      <c r="O103" s="75"/>
      <c r="P103" s="76"/>
      <c r="Q103" s="77"/>
      <c r="R103" s="66"/>
      <c r="S103" s="75"/>
      <c r="T103" s="76"/>
      <c r="U103" s="77"/>
      <c r="V103" s="66"/>
      <c r="W103" s="75"/>
      <c r="X103" s="76"/>
      <c r="Y103" s="77"/>
      <c r="Z103" s="65"/>
      <c r="AA103" s="65"/>
      <c r="AB103" s="67"/>
      <c r="AC103" s="68"/>
      <c r="AD103" s="69"/>
      <c r="AE103" s="70"/>
      <c r="AF103" s="71"/>
      <c r="AG103" s="61"/>
      <c r="AH103" s="72"/>
      <c r="AI103" s="73"/>
    </row>
    <row r="104" spans="1:35" ht="14.25" customHeight="1">
      <c r="A104" s="15" t="s">
        <v>8</v>
      </c>
      <c r="B104" s="1" t="str">
        <f>CONCATENATE(D95,"  -  ",D98)</f>
        <v>Roni Kantola, TuKa  -  </v>
      </c>
      <c r="G104" s="58"/>
      <c r="H104" s="64" t="s">
        <v>26</v>
      </c>
      <c r="I104" s="59"/>
      <c r="J104" s="65"/>
      <c r="K104" s="58"/>
      <c r="L104" s="64" t="s">
        <v>26</v>
      </c>
      <c r="M104" s="59"/>
      <c r="N104" s="65"/>
      <c r="O104" s="58"/>
      <c r="P104" s="64" t="s">
        <v>26</v>
      </c>
      <c r="Q104" s="59"/>
      <c r="R104" s="66"/>
      <c r="S104" s="58"/>
      <c r="T104" s="64" t="s">
        <v>26</v>
      </c>
      <c r="U104" s="59"/>
      <c r="V104" s="66"/>
      <c r="W104" s="58"/>
      <c r="X104" s="64" t="s">
        <v>26</v>
      </c>
      <c r="Y104" s="59"/>
      <c r="Z104" s="65"/>
      <c r="AA104" s="65"/>
      <c r="AB104" s="67">
        <f>IF($G104-$I104&gt;0,1,0)+IF($K104-$M104&gt;0,1,0)+IF($O104-$Q104&gt;0,1,0)+IF($S104-$U104&gt;0,1,0)+IF($W104-$Y104&gt;0,1,0)</f>
        <v>0</v>
      </c>
      <c r="AC104" s="68" t="s">
        <v>26</v>
      </c>
      <c r="AD104" s="69">
        <f>IF($G104-$I104&lt;0,1,0)+IF($K104-$M104&lt;0,1,0)+IF($O104-$Q104&lt;0,1,0)+IF($S104-$U104&lt;0,1,0)+IF($W104-$Y104&lt;0,1,0)</f>
        <v>0</v>
      </c>
      <c r="AE104" s="70"/>
      <c r="AF104" s="71">
        <f>IF($AB104-$AD104&gt;0,1,0)</f>
        <v>0</v>
      </c>
      <c r="AG104" s="60" t="s">
        <v>26</v>
      </c>
      <c r="AH104" s="72">
        <f>IF($AB104-$AD104&lt;0,1,0)</f>
        <v>0</v>
      </c>
      <c r="AI104" s="73"/>
    </row>
    <row r="105" spans="1:35" ht="14.25" customHeight="1">
      <c r="A105" s="15" t="s">
        <v>17</v>
      </c>
      <c r="B105" s="1" t="str">
        <f>CONCATENATE(D96,"  -  ",D97)</f>
        <v>Sami Ruohonen, KoKa  -  Thomas Lundström, MBF</v>
      </c>
      <c r="G105" s="58">
        <v>11</v>
      </c>
      <c r="H105" s="64" t="s">
        <v>26</v>
      </c>
      <c r="I105" s="59">
        <v>9</v>
      </c>
      <c r="J105" s="65"/>
      <c r="K105" s="58">
        <v>15</v>
      </c>
      <c r="L105" s="64" t="s">
        <v>26</v>
      </c>
      <c r="M105" s="59">
        <v>13</v>
      </c>
      <c r="N105" s="65"/>
      <c r="O105" s="58">
        <v>11</v>
      </c>
      <c r="P105" s="64" t="s">
        <v>26</v>
      </c>
      <c r="Q105" s="59">
        <v>3</v>
      </c>
      <c r="R105" s="66"/>
      <c r="S105" s="58"/>
      <c r="T105" s="64" t="s">
        <v>26</v>
      </c>
      <c r="U105" s="59"/>
      <c r="V105" s="66"/>
      <c r="W105" s="58"/>
      <c r="X105" s="64" t="s">
        <v>26</v>
      </c>
      <c r="Y105" s="59"/>
      <c r="Z105" s="65"/>
      <c r="AA105" s="65"/>
      <c r="AB105" s="67">
        <f>IF($G105-$I105&gt;0,1,0)+IF($K105-$M105&gt;0,1,0)+IF($O105-$Q105&gt;0,1,0)+IF($S105-$U105&gt;0,1,0)+IF($W105-$Y105&gt;0,1,0)</f>
        <v>3</v>
      </c>
      <c r="AC105" s="68" t="s">
        <v>26</v>
      </c>
      <c r="AD105" s="69">
        <f>IF($G105-$I105&lt;0,1,0)+IF($K105-$M105&lt;0,1,0)+IF($O105-$Q105&lt;0,1,0)+IF($S105-$U105&lt;0,1,0)+IF($W105-$Y105&lt;0,1,0)</f>
        <v>0</v>
      </c>
      <c r="AE105" s="70"/>
      <c r="AF105" s="71">
        <f>IF($AB105-$AD105&gt;0,1,0)</f>
        <v>1</v>
      </c>
      <c r="AG105" s="60" t="s">
        <v>26</v>
      </c>
      <c r="AH105" s="72">
        <f>IF($AB105-$AD105&lt;0,1,0)</f>
        <v>0</v>
      </c>
      <c r="AI105" s="73"/>
    </row>
    <row r="106" spans="1:35" ht="14.25" customHeight="1">
      <c r="A106" s="15"/>
      <c r="G106" s="75"/>
      <c r="H106" s="76"/>
      <c r="I106" s="77"/>
      <c r="J106" s="65"/>
      <c r="K106" s="75"/>
      <c r="L106" s="76"/>
      <c r="M106" s="77"/>
      <c r="N106" s="65"/>
      <c r="O106" s="75"/>
      <c r="P106" s="76"/>
      <c r="Q106" s="77"/>
      <c r="R106" s="66"/>
      <c r="S106" s="75"/>
      <c r="T106" s="76"/>
      <c r="U106" s="77"/>
      <c r="V106" s="66"/>
      <c r="W106" s="75"/>
      <c r="X106" s="76"/>
      <c r="Y106" s="77"/>
      <c r="Z106" s="65"/>
      <c r="AA106" s="65"/>
      <c r="AB106" s="67"/>
      <c r="AC106" s="68"/>
      <c r="AD106" s="69"/>
      <c r="AE106" s="70"/>
      <c r="AF106" s="71"/>
      <c r="AG106" s="61"/>
      <c r="AH106" s="72"/>
      <c r="AI106" s="73"/>
    </row>
    <row r="107" spans="1:35" ht="14.25" customHeight="1">
      <c r="A107" s="15" t="s">
        <v>20</v>
      </c>
      <c r="B107" s="1" t="str">
        <f>CONCATENATE(D95,"  -  ",D96)</f>
        <v>Roni Kantola, TuKa  -  Sami Ruohonen, KoKa</v>
      </c>
      <c r="G107" s="58">
        <v>9</v>
      </c>
      <c r="H107" s="64" t="s">
        <v>26</v>
      </c>
      <c r="I107" s="59">
        <v>11</v>
      </c>
      <c r="J107" s="65"/>
      <c r="K107" s="58">
        <v>11</v>
      </c>
      <c r="L107" s="64" t="s">
        <v>26</v>
      </c>
      <c r="M107" s="59">
        <v>4</v>
      </c>
      <c r="N107" s="65"/>
      <c r="O107" s="58">
        <v>11</v>
      </c>
      <c r="P107" s="64" t="s">
        <v>26</v>
      </c>
      <c r="Q107" s="59">
        <v>9</v>
      </c>
      <c r="R107" s="66"/>
      <c r="S107" s="58">
        <v>12</v>
      </c>
      <c r="T107" s="64" t="s">
        <v>26</v>
      </c>
      <c r="U107" s="59">
        <v>10</v>
      </c>
      <c r="V107" s="66"/>
      <c r="W107" s="58"/>
      <c r="X107" s="64" t="s">
        <v>26</v>
      </c>
      <c r="Y107" s="59"/>
      <c r="Z107" s="65"/>
      <c r="AA107" s="65"/>
      <c r="AB107" s="67">
        <f>IF($G107-$I107&gt;0,1,0)+IF($K107-$M107&gt;0,1,0)+IF($O107-$Q107&gt;0,1,0)+IF($S107-$U107&gt;0,1,0)+IF($W107-$Y107&gt;0,1,0)</f>
        <v>3</v>
      </c>
      <c r="AC107" s="68" t="s">
        <v>26</v>
      </c>
      <c r="AD107" s="69">
        <f>IF($G107-$I107&lt;0,1,0)+IF($K107-$M107&lt;0,1,0)+IF($O107-$Q107&lt;0,1,0)+IF($S107-$U107&lt;0,1,0)+IF($W107-$Y107&lt;0,1,0)</f>
        <v>1</v>
      </c>
      <c r="AE107" s="70"/>
      <c r="AF107" s="71">
        <f>IF($AB107-$AD107&gt;0,1,0)</f>
        <v>1</v>
      </c>
      <c r="AG107" s="60" t="s">
        <v>26</v>
      </c>
      <c r="AH107" s="72">
        <f>IF($AB107-$AD107&lt;0,1,0)</f>
        <v>0</v>
      </c>
      <c r="AI107" s="73"/>
    </row>
    <row r="108" spans="1:35" ht="14.25" customHeight="1">
      <c r="A108" s="15" t="s">
        <v>21</v>
      </c>
      <c r="B108" s="1" t="str">
        <f>CONCATENATE(D97,"  -  ",D98)</f>
        <v>Thomas Lundström, MBF  -  </v>
      </c>
      <c r="G108" s="58"/>
      <c r="H108" s="64" t="s">
        <v>26</v>
      </c>
      <c r="I108" s="59"/>
      <c r="J108" s="65"/>
      <c r="K108" s="58"/>
      <c r="L108" s="64" t="s">
        <v>26</v>
      </c>
      <c r="M108" s="59"/>
      <c r="N108" s="65"/>
      <c r="O108" s="58"/>
      <c r="P108" s="64" t="s">
        <v>26</v>
      </c>
      <c r="Q108" s="59"/>
      <c r="R108" s="66"/>
      <c r="S108" s="58"/>
      <c r="T108" s="64" t="s">
        <v>26</v>
      </c>
      <c r="U108" s="59"/>
      <c r="V108" s="66"/>
      <c r="W108" s="58"/>
      <c r="X108" s="64" t="s">
        <v>26</v>
      </c>
      <c r="Y108" s="59"/>
      <c r="Z108" s="65"/>
      <c r="AA108" s="65"/>
      <c r="AB108" s="78">
        <f>IF($G108-$I108&gt;0,1,0)+IF($K108-$M108&gt;0,1,0)+IF($O108-$Q108&gt;0,1,0)+IF($S108-$U108&gt;0,1,0)+IF($W108-$Y108&gt;0,1,0)</f>
        <v>0</v>
      </c>
      <c r="AC108" s="79" t="s">
        <v>26</v>
      </c>
      <c r="AD108" s="80">
        <f>IF($G108-$I108&lt;0,1,0)+IF($K108-$M108&lt;0,1,0)+IF($O108-$Q108&lt;0,1,0)+IF($S108-$U108&lt;0,1,0)+IF($W108-$Y108&lt;0,1,0)</f>
        <v>0</v>
      </c>
      <c r="AE108" s="70"/>
      <c r="AF108" s="81">
        <f>IF($AB108-$AD108&gt;0,1,0)</f>
        <v>0</v>
      </c>
      <c r="AG108" s="62" t="s">
        <v>26</v>
      </c>
      <c r="AH108" s="82">
        <f>IF($AB108-$AD108&lt;0,1,0)</f>
        <v>0</v>
      </c>
      <c r="AI108" s="73"/>
    </row>
    <row r="109" spans="7:35" ht="14.25" customHeight="1">
      <c r="G109" s="83"/>
      <c r="H109" s="83"/>
      <c r="I109" s="83"/>
      <c r="J109" s="83"/>
      <c r="K109" s="83"/>
      <c r="L109" s="83"/>
      <c r="M109" s="83"/>
      <c r="N109" s="83"/>
      <c r="O109" s="83"/>
      <c r="P109" s="84"/>
      <c r="Q109" s="85"/>
      <c r="R109" s="85"/>
      <c r="S109" s="85"/>
      <c r="T109" s="85"/>
      <c r="U109" s="73"/>
      <c r="V109" s="73"/>
      <c r="W109" s="73"/>
      <c r="X109" s="73"/>
      <c r="Y109" s="73"/>
      <c r="Z109" s="73"/>
      <c r="AA109" s="73"/>
      <c r="AB109" s="73"/>
      <c r="AC109" s="83"/>
      <c r="AD109" s="83"/>
      <c r="AE109" s="83"/>
      <c r="AF109" s="83"/>
      <c r="AG109" s="73"/>
      <c r="AH109" s="73"/>
      <c r="AI109" s="73"/>
    </row>
    <row r="110" spans="7:35" ht="14.25" customHeight="1"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ht="14.25" customHeight="1">
      <c r="B111" s="9"/>
    </row>
    <row r="112" spans="2:4" ht="14.25" customHeight="1">
      <c r="B112" s="88" t="s">
        <v>40</v>
      </c>
      <c r="C112" s="28"/>
      <c r="D112" s="28"/>
    </row>
    <row r="113" spans="2:35" ht="14.25" customHeight="1">
      <c r="B113" s="12"/>
      <c r="C113" s="13"/>
      <c r="D113" s="14"/>
      <c r="E113" s="157">
        <v>1</v>
      </c>
      <c r="F113" s="158"/>
      <c r="G113" s="158"/>
      <c r="H113" s="158"/>
      <c r="I113" s="159"/>
      <c r="J113" s="157">
        <v>2</v>
      </c>
      <c r="K113" s="160"/>
      <c r="L113" s="160"/>
      <c r="M113" s="160"/>
      <c r="N113" s="161"/>
      <c r="O113" s="157">
        <v>3</v>
      </c>
      <c r="P113" s="160"/>
      <c r="Q113" s="160"/>
      <c r="R113" s="160"/>
      <c r="S113" s="161"/>
      <c r="T113" s="157">
        <v>4</v>
      </c>
      <c r="U113" s="160"/>
      <c r="V113" s="160"/>
      <c r="W113" s="160"/>
      <c r="X113" s="161"/>
      <c r="Y113" s="157" t="s">
        <v>0</v>
      </c>
      <c r="Z113" s="158"/>
      <c r="AA113" s="158"/>
      <c r="AB113" s="158"/>
      <c r="AC113" s="159"/>
      <c r="AD113" s="157" t="s">
        <v>1</v>
      </c>
      <c r="AE113" s="158"/>
      <c r="AF113" s="158"/>
      <c r="AG113" s="158"/>
      <c r="AH113" s="159"/>
      <c r="AI113" s="26" t="s">
        <v>2</v>
      </c>
    </row>
    <row r="114" spans="1:35" ht="14.25" customHeight="1">
      <c r="A114" s="20">
        <v>3</v>
      </c>
      <c r="B114" s="27">
        <v>1</v>
      </c>
      <c r="C114" s="31">
        <v>8</v>
      </c>
      <c r="D114" s="14" t="str">
        <f>IF(A114=0,"",INDEX(Nimet!$A$2:$D$251,A114,4))</f>
        <v>Toivo Karhu, TuPy</v>
      </c>
      <c r="E114" s="162"/>
      <c r="F114" s="163"/>
      <c r="G114" s="163"/>
      <c r="H114" s="163"/>
      <c r="I114" s="164"/>
      <c r="J114" s="165" t="str">
        <f>CONCATENATE(AB126,"-",AD126)</f>
        <v>3-0</v>
      </c>
      <c r="K114" s="166"/>
      <c r="L114" s="166"/>
      <c r="M114" s="166"/>
      <c r="N114" s="167"/>
      <c r="O114" s="165" t="str">
        <f>CONCATENATE(AB120,"-",AD120)</f>
        <v>3-1</v>
      </c>
      <c r="P114" s="166"/>
      <c r="Q114" s="166"/>
      <c r="R114" s="166"/>
      <c r="S114" s="167"/>
      <c r="T114" s="165" t="str">
        <f>CONCATENATE(AB123,"-",AD123)</f>
        <v>0-0</v>
      </c>
      <c r="U114" s="166"/>
      <c r="V114" s="166"/>
      <c r="W114" s="166"/>
      <c r="X114" s="167"/>
      <c r="Y114" s="157" t="str">
        <f>CONCATENATE(AF120+AF123+AF126,"-",AH120+AH123+AH126)</f>
        <v>2-0</v>
      </c>
      <c r="Z114" s="160"/>
      <c r="AA114" s="160"/>
      <c r="AB114" s="160"/>
      <c r="AC114" s="161"/>
      <c r="AD114" s="157" t="str">
        <f>CONCATENATE(AB120+AB123+AB126,"-",AD120+AD123+AD126)</f>
        <v>6-1</v>
      </c>
      <c r="AE114" s="160"/>
      <c r="AF114" s="160"/>
      <c r="AG114" s="160"/>
      <c r="AH114" s="161"/>
      <c r="AI114" s="63">
        <v>1</v>
      </c>
    </row>
    <row r="115" spans="1:35" ht="14.25" customHeight="1">
      <c r="A115" s="20">
        <v>52</v>
      </c>
      <c r="B115" s="27">
        <v>2</v>
      </c>
      <c r="C115" s="31">
        <v>16</v>
      </c>
      <c r="D115" s="14" t="str">
        <f>IF(A115=0,"",INDEX(Nimet!$A$2:$D$251,A115,4))</f>
        <v>Dani Lahtinen, MBF</v>
      </c>
      <c r="E115" s="165" t="str">
        <f>CONCATENATE(AD126,"-",AB126)</f>
        <v>0-3</v>
      </c>
      <c r="F115" s="166"/>
      <c r="G115" s="166"/>
      <c r="H115" s="166"/>
      <c r="I115" s="167"/>
      <c r="J115" s="162"/>
      <c r="K115" s="163"/>
      <c r="L115" s="163"/>
      <c r="M115" s="163"/>
      <c r="N115" s="164"/>
      <c r="O115" s="165" t="str">
        <f>CONCATENATE(AB124,"-",AD124)</f>
        <v>2-3</v>
      </c>
      <c r="P115" s="166"/>
      <c r="Q115" s="166"/>
      <c r="R115" s="166"/>
      <c r="S115" s="167"/>
      <c r="T115" s="165" t="str">
        <f>CONCATENATE(AB121,"-",AD121)</f>
        <v>0-0</v>
      </c>
      <c r="U115" s="166"/>
      <c r="V115" s="166"/>
      <c r="W115" s="166"/>
      <c r="X115" s="167"/>
      <c r="Y115" s="157" t="str">
        <f>CONCATENATE(AF121+AF124+AH126,"-",AH121+AH124+AF126)</f>
        <v>0-2</v>
      </c>
      <c r="Z115" s="160"/>
      <c r="AA115" s="160"/>
      <c r="AB115" s="160"/>
      <c r="AC115" s="161"/>
      <c r="AD115" s="157" t="str">
        <f>CONCATENATE(AB121+AB124+AD126,"-",AD121+AD124+AB126)</f>
        <v>2-6</v>
      </c>
      <c r="AE115" s="160"/>
      <c r="AF115" s="160"/>
      <c r="AG115" s="160"/>
      <c r="AH115" s="161"/>
      <c r="AI115" s="63">
        <v>3</v>
      </c>
    </row>
    <row r="116" spans="1:35" ht="14.25" customHeight="1">
      <c r="A116" s="20">
        <v>7</v>
      </c>
      <c r="B116" s="27">
        <v>3</v>
      </c>
      <c r="C116" s="31">
        <v>26</v>
      </c>
      <c r="D116" s="14" t="str">
        <f>IF(A116=0,"",INDEX(Nimet!$A$2:$D$251,A116,4))</f>
        <v>Lauri Kujala, KoKa</v>
      </c>
      <c r="E116" s="165" t="str">
        <f>CONCATENATE(AD120,"-",AB120)</f>
        <v>1-3</v>
      </c>
      <c r="F116" s="166"/>
      <c r="G116" s="166"/>
      <c r="H116" s="166"/>
      <c r="I116" s="167"/>
      <c r="J116" s="165" t="str">
        <f>CONCATENATE(AD124,"-",AB124)</f>
        <v>3-2</v>
      </c>
      <c r="K116" s="166"/>
      <c r="L116" s="166"/>
      <c r="M116" s="166"/>
      <c r="N116" s="167"/>
      <c r="O116" s="162"/>
      <c r="P116" s="163"/>
      <c r="Q116" s="163"/>
      <c r="R116" s="163"/>
      <c r="S116" s="164"/>
      <c r="T116" s="165" t="str">
        <f>CONCATENATE(AB127,"-",AD127)</f>
        <v>0-0</v>
      </c>
      <c r="U116" s="166"/>
      <c r="V116" s="166"/>
      <c r="W116" s="166"/>
      <c r="X116" s="167"/>
      <c r="Y116" s="157" t="str">
        <f>CONCATENATE(AH120+AH124+AF127,"-",AF120+AF124+AH127)</f>
        <v>1-1</v>
      </c>
      <c r="Z116" s="160"/>
      <c r="AA116" s="160"/>
      <c r="AB116" s="160"/>
      <c r="AC116" s="161"/>
      <c r="AD116" s="157" t="str">
        <f>CONCATENATE(AD120+AD124+AB127,"-",AB120+AB124+AD127)</f>
        <v>4-5</v>
      </c>
      <c r="AE116" s="160"/>
      <c r="AF116" s="160"/>
      <c r="AG116" s="160"/>
      <c r="AH116" s="161"/>
      <c r="AI116" s="63">
        <v>2</v>
      </c>
    </row>
    <row r="117" spans="1:35" ht="14.25" customHeight="1">
      <c r="A117" s="20"/>
      <c r="B117" s="27">
        <v>4</v>
      </c>
      <c r="C117" s="31"/>
      <c r="D117" s="14">
        <f>IF(A117=0,"",INDEX(Nimet!$A$2:$D$251,A117,4))</f>
      </c>
      <c r="E117" s="165" t="str">
        <f>CONCATENATE(AD123,"-",AB123)</f>
        <v>0-0</v>
      </c>
      <c r="F117" s="166"/>
      <c r="G117" s="166"/>
      <c r="H117" s="166"/>
      <c r="I117" s="167"/>
      <c r="J117" s="165" t="str">
        <f>CONCATENATE(AD121,"-",AB121)</f>
        <v>0-0</v>
      </c>
      <c r="K117" s="166"/>
      <c r="L117" s="166"/>
      <c r="M117" s="166"/>
      <c r="N117" s="167"/>
      <c r="O117" s="165" t="str">
        <f>CONCATENATE(AD127,"-",AB127)</f>
        <v>0-0</v>
      </c>
      <c r="P117" s="166"/>
      <c r="Q117" s="166"/>
      <c r="R117" s="166"/>
      <c r="S117" s="167"/>
      <c r="T117" s="162"/>
      <c r="U117" s="163"/>
      <c r="V117" s="163"/>
      <c r="W117" s="163"/>
      <c r="X117" s="164"/>
      <c r="Y117" s="157" t="str">
        <f>CONCATENATE(AH121+AH123+AH127,"-",AF121+AF123+AF127)</f>
        <v>0-0</v>
      </c>
      <c r="Z117" s="160"/>
      <c r="AA117" s="160"/>
      <c r="AB117" s="160"/>
      <c r="AC117" s="161"/>
      <c r="AD117" s="157" t="str">
        <f>CONCATENATE(AD121+AD123+AD127,"-",AB121+AB123+AB127)</f>
        <v>0-0</v>
      </c>
      <c r="AE117" s="160"/>
      <c r="AF117" s="160"/>
      <c r="AG117" s="160"/>
      <c r="AH117" s="161"/>
      <c r="AI117" s="63"/>
    </row>
    <row r="118" spans="1:35" ht="14.25" customHeight="1">
      <c r="A118" s="16"/>
      <c r="B118" s="3"/>
      <c r="C118" s="3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17"/>
    </row>
    <row r="119" spans="2:34" ht="14.25" customHeight="1">
      <c r="B119" s="19" t="s">
        <v>27</v>
      </c>
      <c r="G119" s="53"/>
      <c r="H119" s="54">
        <v>1</v>
      </c>
      <c r="I119" s="55"/>
      <c r="J119" s="45"/>
      <c r="K119" s="48"/>
      <c r="L119" s="47">
        <v>2</v>
      </c>
      <c r="M119" s="49"/>
      <c r="N119" s="45"/>
      <c r="O119" s="48"/>
      <c r="P119" s="47">
        <v>3</v>
      </c>
      <c r="Q119" s="50"/>
      <c r="S119" s="51"/>
      <c r="T119" s="52">
        <v>4</v>
      </c>
      <c r="U119" s="50"/>
      <c r="W119" s="51"/>
      <c r="X119" s="52">
        <v>5</v>
      </c>
      <c r="Y119" s="50"/>
      <c r="Z119" s="3"/>
      <c r="AA119" s="3"/>
      <c r="AB119" s="51"/>
      <c r="AC119" s="46" t="s">
        <v>33</v>
      </c>
      <c r="AD119" s="50"/>
      <c r="AE119" s="45"/>
      <c r="AF119" s="48"/>
      <c r="AG119" s="56" t="s">
        <v>34</v>
      </c>
      <c r="AH119" s="57"/>
    </row>
    <row r="120" spans="1:35" ht="14.25" customHeight="1">
      <c r="A120" s="15" t="s">
        <v>12</v>
      </c>
      <c r="B120" s="1" t="str">
        <f>CONCATENATE(D114,"  -  ",D116)</f>
        <v>Toivo Karhu, TuPy  -  Lauri Kujala, KoKa</v>
      </c>
      <c r="G120" s="58">
        <v>11</v>
      </c>
      <c r="H120" s="64" t="s">
        <v>26</v>
      </c>
      <c r="I120" s="59">
        <v>3</v>
      </c>
      <c r="J120" s="65"/>
      <c r="K120" s="58">
        <v>8</v>
      </c>
      <c r="L120" s="64" t="s">
        <v>26</v>
      </c>
      <c r="M120" s="59">
        <v>11</v>
      </c>
      <c r="N120" s="65"/>
      <c r="O120" s="58">
        <v>11</v>
      </c>
      <c r="P120" s="64" t="s">
        <v>26</v>
      </c>
      <c r="Q120" s="59">
        <v>5</v>
      </c>
      <c r="R120" s="66"/>
      <c r="S120" s="58">
        <v>11</v>
      </c>
      <c r="T120" s="64" t="s">
        <v>26</v>
      </c>
      <c r="U120" s="59">
        <v>9</v>
      </c>
      <c r="V120" s="66"/>
      <c r="W120" s="58"/>
      <c r="X120" s="64" t="s">
        <v>26</v>
      </c>
      <c r="Y120" s="59"/>
      <c r="Z120" s="65"/>
      <c r="AA120" s="65"/>
      <c r="AB120" s="67">
        <f>IF($G120-$I120&gt;0,1,0)+IF($K120-$M120&gt;0,1,0)+IF($O120-$Q120&gt;0,1,0)+IF($S120-$U120&gt;0,1,0)+IF($W120-$Y120&gt;0,1,0)</f>
        <v>3</v>
      </c>
      <c r="AC120" s="68" t="s">
        <v>26</v>
      </c>
      <c r="AD120" s="69">
        <f>IF($G120-$I120&lt;0,1,0)+IF($K120-$M120&lt;0,1,0)+IF($O120-$Q120&lt;0,1,0)+IF($S120-$U120&lt;0,1,0)+IF($W120-$Y120&lt;0,1,0)</f>
        <v>1</v>
      </c>
      <c r="AE120" s="70"/>
      <c r="AF120" s="71">
        <f>IF($AB120-$AD120&gt;0,1,0)</f>
        <v>1</v>
      </c>
      <c r="AG120" s="60" t="s">
        <v>26</v>
      </c>
      <c r="AH120" s="72">
        <f>IF($AB120-$AD120&lt;0,1,0)</f>
        <v>0</v>
      </c>
      <c r="AI120" s="73"/>
    </row>
    <row r="121" spans="1:35" ht="14.25" customHeight="1">
      <c r="A121" s="15" t="s">
        <v>5</v>
      </c>
      <c r="B121" s="1" t="str">
        <f>CONCATENATE(D115,"  -  ",D117)</f>
        <v>Dani Lahtinen, MBF  -  </v>
      </c>
      <c r="G121" s="86"/>
      <c r="H121" s="74" t="s">
        <v>26</v>
      </c>
      <c r="I121" s="87"/>
      <c r="J121" s="65"/>
      <c r="K121" s="58"/>
      <c r="L121" s="64" t="s">
        <v>26</v>
      </c>
      <c r="M121" s="59"/>
      <c r="N121" s="65"/>
      <c r="O121" s="58"/>
      <c r="P121" s="64" t="s">
        <v>26</v>
      </c>
      <c r="Q121" s="59"/>
      <c r="R121" s="66"/>
      <c r="S121" s="58"/>
      <c r="T121" s="64" t="s">
        <v>26</v>
      </c>
      <c r="U121" s="59"/>
      <c r="V121" s="66"/>
      <c r="W121" s="58"/>
      <c r="X121" s="64" t="s">
        <v>26</v>
      </c>
      <c r="Y121" s="59"/>
      <c r="Z121" s="65"/>
      <c r="AA121" s="65"/>
      <c r="AB121" s="67">
        <f>IF($G121-$I121&gt;0,1,0)+IF($K121-$M121&gt;0,1,0)+IF($O121-$Q121&gt;0,1,0)+IF($S121-$U121&gt;0,1,0)+IF($W121-$Y121&gt;0,1,0)</f>
        <v>0</v>
      </c>
      <c r="AC121" s="68" t="s">
        <v>26</v>
      </c>
      <c r="AD121" s="69">
        <f>IF($G121-$I121&lt;0,1,0)+IF($K121-$M121&lt;0,1,0)+IF($O121-$Q121&lt;0,1,0)+IF($S121-$U121&lt;0,1,0)+IF($W121-$Y121&lt;0,1,0)</f>
        <v>0</v>
      </c>
      <c r="AE121" s="70"/>
      <c r="AF121" s="71">
        <f>IF($AB121-$AD121&gt;0,1,0)</f>
        <v>0</v>
      </c>
      <c r="AG121" s="60" t="s">
        <v>26</v>
      </c>
      <c r="AH121" s="72">
        <f>IF($AB121-$AD121&lt;0,1,0)</f>
        <v>0</v>
      </c>
      <c r="AI121" s="73"/>
    </row>
    <row r="122" spans="1:35" ht="14.25" customHeight="1">
      <c r="A122" s="15"/>
      <c r="G122" s="75"/>
      <c r="H122" s="76"/>
      <c r="I122" s="77"/>
      <c r="J122" s="65"/>
      <c r="K122" s="75"/>
      <c r="L122" s="76"/>
      <c r="M122" s="77"/>
      <c r="N122" s="65"/>
      <c r="O122" s="75"/>
      <c r="P122" s="76"/>
      <c r="Q122" s="77"/>
      <c r="R122" s="66"/>
      <c r="S122" s="75"/>
      <c r="T122" s="76"/>
      <c r="U122" s="77"/>
      <c r="V122" s="66"/>
      <c r="W122" s="75"/>
      <c r="X122" s="76"/>
      <c r="Y122" s="77"/>
      <c r="Z122" s="65"/>
      <c r="AA122" s="65"/>
      <c r="AB122" s="67"/>
      <c r="AC122" s="68"/>
      <c r="AD122" s="69"/>
      <c r="AE122" s="70"/>
      <c r="AF122" s="71"/>
      <c r="AG122" s="61"/>
      <c r="AH122" s="72"/>
      <c r="AI122" s="73"/>
    </row>
    <row r="123" spans="1:35" ht="14.25" customHeight="1">
      <c r="A123" s="15" t="s">
        <v>8</v>
      </c>
      <c r="B123" s="1" t="str">
        <f>CONCATENATE(D114,"  -  ",D117)</f>
        <v>Toivo Karhu, TuPy  -  </v>
      </c>
      <c r="G123" s="58"/>
      <c r="H123" s="64" t="s">
        <v>26</v>
      </c>
      <c r="I123" s="59"/>
      <c r="J123" s="65"/>
      <c r="K123" s="58"/>
      <c r="L123" s="64" t="s">
        <v>26</v>
      </c>
      <c r="M123" s="59"/>
      <c r="N123" s="65"/>
      <c r="O123" s="58"/>
      <c r="P123" s="64" t="s">
        <v>26</v>
      </c>
      <c r="Q123" s="59"/>
      <c r="R123" s="66"/>
      <c r="S123" s="58"/>
      <c r="T123" s="64" t="s">
        <v>26</v>
      </c>
      <c r="U123" s="59"/>
      <c r="V123" s="66"/>
      <c r="W123" s="58"/>
      <c r="X123" s="64" t="s">
        <v>26</v>
      </c>
      <c r="Y123" s="59"/>
      <c r="Z123" s="65"/>
      <c r="AA123" s="65"/>
      <c r="AB123" s="67">
        <f>IF($G123-$I123&gt;0,1,0)+IF($K123-$M123&gt;0,1,0)+IF($O123-$Q123&gt;0,1,0)+IF($S123-$U123&gt;0,1,0)+IF($W123-$Y123&gt;0,1,0)</f>
        <v>0</v>
      </c>
      <c r="AC123" s="68" t="s">
        <v>26</v>
      </c>
      <c r="AD123" s="69">
        <f>IF($G123-$I123&lt;0,1,0)+IF($K123-$M123&lt;0,1,0)+IF($O123-$Q123&lt;0,1,0)+IF($S123-$U123&lt;0,1,0)+IF($W123-$Y123&lt;0,1,0)</f>
        <v>0</v>
      </c>
      <c r="AE123" s="70"/>
      <c r="AF123" s="71">
        <f>IF($AB123-$AD123&gt;0,1,0)</f>
        <v>0</v>
      </c>
      <c r="AG123" s="60" t="s">
        <v>26</v>
      </c>
      <c r="AH123" s="72">
        <f>IF($AB123-$AD123&lt;0,1,0)</f>
        <v>0</v>
      </c>
      <c r="AI123" s="73"/>
    </row>
    <row r="124" spans="1:35" ht="14.25" customHeight="1">
      <c r="A124" s="15" t="s">
        <v>17</v>
      </c>
      <c r="B124" s="1" t="str">
        <f>CONCATENATE(D115,"  -  ",D116)</f>
        <v>Dani Lahtinen, MBF  -  Lauri Kujala, KoKa</v>
      </c>
      <c r="G124" s="58">
        <v>11</v>
      </c>
      <c r="H124" s="64" t="s">
        <v>26</v>
      </c>
      <c r="I124" s="59">
        <v>9</v>
      </c>
      <c r="J124" s="65"/>
      <c r="K124" s="58">
        <v>11</v>
      </c>
      <c r="L124" s="64" t="s">
        <v>26</v>
      </c>
      <c r="M124" s="59">
        <v>5</v>
      </c>
      <c r="N124" s="65"/>
      <c r="O124" s="58">
        <v>3</v>
      </c>
      <c r="P124" s="64" t="s">
        <v>26</v>
      </c>
      <c r="Q124" s="59">
        <v>11</v>
      </c>
      <c r="R124" s="66"/>
      <c r="S124" s="58">
        <v>13</v>
      </c>
      <c r="T124" s="64" t="s">
        <v>26</v>
      </c>
      <c r="U124" s="59">
        <v>15</v>
      </c>
      <c r="V124" s="66"/>
      <c r="W124" s="58">
        <v>5</v>
      </c>
      <c r="X124" s="64"/>
      <c r="Y124" s="59">
        <v>11</v>
      </c>
      <c r="Z124" s="65"/>
      <c r="AA124" s="65"/>
      <c r="AB124" s="67">
        <f>IF($G124-$I124&gt;0,1,0)+IF($K124-$M124&gt;0,1,0)+IF($O124-$Q124&gt;0,1,0)+IF($S124-$U124&gt;0,1,0)+IF($W124-$Y124&gt;0,1,0)</f>
        <v>2</v>
      </c>
      <c r="AC124" s="68" t="s">
        <v>26</v>
      </c>
      <c r="AD124" s="69">
        <f>IF($G124-$I124&lt;0,1,0)+IF($K124-$M124&lt;0,1,0)+IF($O124-$Q124&lt;0,1,0)+IF($S124-$U124&lt;0,1,0)+IF($W124-$Y124&lt;0,1,0)</f>
        <v>3</v>
      </c>
      <c r="AE124" s="70"/>
      <c r="AF124" s="71">
        <f>IF($AB124-$AD124&gt;0,1,0)</f>
        <v>0</v>
      </c>
      <c r="AG124" s="60" t="s">
        <v>26</v>
      </c>
      <c r="AH124" s="72">
        <f>IF($AB124-$AD124&lt;0,1,0)</f>
        <v>1</v>
      </c>
      <c r="AI124" s="73"/>
    </row>
    <row r="125" spans="1:35" ht="14.25" customHeight="1">
      <c r="A125" s="15"/>
      <c r="G125" s="75"/>
      <c r="H125" s="76"/>
      <c r="I125" s="77"/>
      <c r="J125" s="65"/>
      <c r="K125" s="75"/>
      <c r="L125" s="76"/>
      <c r="M125" s="77"/>
      <c r="N125" s="65"/>
      <c r="O125" s="75"/>
      <c r="P125" s="76"/>
      <c r="Q125" s="77"/>
      <c r="R125" s="66"/>
      <c r="S125" s="75"/>
      <c r="T125" s="76"/>
      <c r="U125" s="77"/>
      <c r="V125" s="66"/>
      <c r="W125" s="75"/>
      <c r="X125" s="76"/>
      <c r="Y125" s="77"/>
      <c r="Z125" s="65"/>
      <c r="AA125" s="65"/>
      <c r="AB125" s="67"/>
      <c r="AC125" s="68"/>
      <c r="AD125" s="69"/>
      <c r="AE125" s="70"/>
      <c r="AF125" s="71"/>
      <c r="AG125" s="61"/>
      <c r="AH125" s="72"/>
      <c r="AI125" s="73"/>
    </row>
    <row r="126" spans="1:35" ht="14.25" customHeight="1">
      <c r="A126" s="15" t="s">
        <v>20</v>
      </c>
      <c r="B126" s="1" t="str">
        <f>CONCATENATE(D114,"  -  ",D115)</f>
        <v>Toivo Karhu, TuPy  -  Dani Lahtinen, MBF</v>
      </c>
      <c r="G126" s="58">
        <v>11</v>
      </c>
      <c r="H126" s="64" t="s">
        <v>26</v>
      </c>
      <c r="I126" s="59">
        <v>3</v>
      </c>
      <c r="J126" s="65"/>
      <c r="K126" s="58">
        <v>11</v>
      </c>
      <c r="L126" s="64" t="s">
        <v>26</v>
      </c>
      <c r="M126" s="59">
        <v>5</v>
      </c>
      <c r="N126" s="65"/>
      <c r="O126" s="58">
        <v>11</v>
      </c>
      <c r="P126" s="64" t="s">
        <v>26</v>
      </c>
      <c r="Q126" s="59">
        <v>3</v>
      </c>
      <c r="R126" s="66"/>
      <c r="S126" s="58"/>
      <c r="T126" s="64" t="s">
        <v>26</v>
      </c>
      <c r="U126" s="59"/>
      <c r="V126" s="66"/>
      <c r="W126" s="58"/>
      <c r="X126" s="64" t="s">
        <v>26</v>
      </c>
      <c r="Y126" s="59"/>
      <c r="Z126" s="65"/>
      <c r="AA126" s="65"/>
      <c r="AB126" s="67">
        <f>IF($G126-$I126&gt;0,1,0)+IF($K126-$M126&gt;0,1,0)+IF($O126-$Q126&gt;0,1,0)+IF($S126-$U126&gt;0,1,0)+IF($W126-$Y126&gt;0,1,0)</f>
        <v>3</v>
      </c>
      <c r="AC126" s="68" t="s">
        <v>26</v>
      </c>
      <c r="AD126" s="69">
        <f>IF($G126-$I126&lt;0,1,0)+IF($K126-$M126&lt;0,1,0)+IF($O126-$Q126&lt;0,1,0)+IF($S126-$U126&lt;0,1,0)+IF($W126-$Y126&lt;0,1,0)</f>
        <v>0</v>
      </c>
      <c r="AE126" s="70"/>
      <c r="AF126" s="71">
        <f>IF($AB126-$AD126&gt;0,1,0)</f>
        <v>1</v>
      </c>
      <c r="AG126" s="60" t="s">
        <v>26</v>
      </c>
      <c r="AH126" s="72">
        <f>IF($AB126-$AD126&lt;0,1,0)</f>
        <v>0</v>
      </c>
      <c r="AI126" s="73"/>
    </row>
    <row r="127" spans="1:35" ht="14.25" customHeight="1">
      <c r="A127" s="15" t="s">
        <v>21</v>
      </c>
      <c r="B127" s="1" t="str">
        <f>CONCATENATE(D116,"  -  ",D117)</f>
        <v>Lauri Kujala, KoKa  -  </v>
      </c>
      <c r="G127" s="58"/>
      <c r="H127" s="64" t="s">
        <v>26</v>
      </c>
      <c r="I127" s="59"/>
      <c r="J127" s="65"/>
      <c r="K127" s="58"/>
      <c r="L127" s="64" t="s">
        <v>26</v>
      </c>
      <c r="M127" s="59"/>
      <c r="N127" s="65"/>
      <c r="O127" s="58"/>
      <c r="P127" s="64" t="s">
        <v>26</v>
      </c>
      <c r="Q127" s="59"/>
      <c r="R127" s="66"/>
      <c r="S127" s="58"/>
      <c r="T127" s="64" t="s">
        <v>26</v>
      </c>
      <c r="U127" s="59"/>
      <c r="V127" s="66"/>
      <c r="W127" s="58"/>
      <c r="X127" s="64" t="s">
        <v>26</v>
      </c>
      <c r="Y127" s="59"/>
      <c r="Z127" s="65"/>
      <c r="AA127" s="65"/>
      <c r="AB127" s="78">
        <f>IF($G127-$I127&gt;0,1,0)+IF($K127-$M127&gt;0,1,0)+IF($O127-$Q127&gt;0,1,0)+IF($S127-$U127&gt;0,1,0)+IF($W127-$Y127&gt;0,1,0)</f>
        <v>0</v>
      </c>
      <c r="AC127" s="79" t="s">
        <v>26</v>
      </c>
      <c r="AD127" s="80">
        <f>IF($G127-$I127&lt;0,1,0)+IF($K127-$M127&lt;0,1,0)+IF($O127-$Q127&lt;0,1,0)+IF($S127-$U127&lt;0,1,0)+IF($W127-$Y127&lt;0,1,0)</f>
        <v>0</v>
      </c>
      <c r="AE127" s="70"/>
      <c r="AF127" s="81">
        <f>IF($AB127-$AD127&gt;0,1,0)</f>
        <v>0</v>
      </c>
      <c r="AG127" s="62" t="s">
        <v>26</v>
      </c>
      <c r="AH127" s="82">
        <f>IF($AB127-$AD127&lt;0,1,0)</f>
        <v>0</v>
      </c>
      <c r="AI127" s="73"/>
    </row>
    <row r="129" spans="2:34" ht="20.25">
      <c r="B129" s="8" t="s">
        <v>73</v>
      </c>
      <c r="Y129" s="19" t="s">
        <v>27</v>
      </c>
      <c r="AE129" s="19"/>
      <c r="AF129" s="19"/>
      <c r="AG129" s="19"/>
      <c r="AH129" s="19"/>
    </row>
    <row r="130" spans="2:35" ht="14.25" customHeight="1">
      <c r="B130" s="10"/>
      <c r="Y130" s="1" t="s">
        <v>3</v>
      </c>
      <c r="AF130" s="25" t="s">
        <v>12</v>
      </c>
      <c r="AI130" s="25" t="s">
        <v>5</v>
      </c>
    </row>
    <row r="131" spans="2:35" ht="14.25" customHeight="1">
      <c r="B131" s="9"/>
      <c r="Y131" s="1" t="s">
        <v>7</v>
      </c>
      <c r="AF131" s="25" t="s">
        <v>8</v>
      </c>
      <c r="AI131" s="25" t="s">
        <v>17</v>
      </c>
    </row>
    <row r="132" spans="2:35" ht="14.25" customHeight="1">
      <c r="B132" s="125" t="s">
        <v>149</v>
      </c>
      <c r="Y132" s="1" t="s">
        <v>11</v>
      </c>
      <c r="AF132" s="25" t="s">
        <v>20</v>
      </c>
      <c r="AI132" s="25" t="s">
        <v>21</v>
      </c>
    </row>
    <row r="133" spans="2:35" ht="14.25" customHeight="1">
      <c r="B133" s="9"/>
      <c r="AI133" s="25"/>
    </row>
    <row r="134" spans="2:35" ht="14.25" customHeight="1">
      <c r="B134" s="125" t="s">
        <v>155</v>
      </c>
      <c r="AI134" s="25"/>
    </row>
    <row r="135" ht="14.25" customHeight="1">
      <c r="B135" s="9"/>
    </row>
    <row r="136" spans="2:4" ht="14.25" customHeight="1">
      <c r="B136" s="88" t="s">
        <v>41</v>
      </c>
      <c r="C136" s="28"/>
      <c r="D136" s="28"/>
    </row>
    <row r="137" spans="2:35" ht="14.25" customHeight="1">
      <c r="B137" s="12"/>
      <c r="C137" s="13"/>
      <c r="D137" s="14"/>
      <c r="E137" s="157">
        <v>1</v>
      </c>
      <c r="F137" s="158"/>
      <c r="G137" s="158"/>
      <c r="H137" s="158"/>
      <c r="I137" s="159"/>
      <c r="J137" s="157">
        <v>2</v>
      </c>
      <c r="K137" s="160"/>
      <c r="L137" s="160"/>
      <c r="M137" s="160"/>
      <c r="N137" s="161"/>
      <c r="O137" s="157">
        <v>3</v>
      </c>
      <c r="P137" s="160"/>
      <c r="Q137" s="160"/>
      <c r="R137" s="160"/>
      <c r="S137" s="161"/>
      <c r="T137" s="157">
        <v>4</v>
      </c>
      <c r="U137" s="160"/>
      <c r="V137" s="160"/>
      <c r="W137" s="160"/>
      <c r="X137" s="161"/>
      <c r="Y137" s="157" t="s">
        <v>0</v>
      </c>
      <c r="Z137" s="158"/>
      <c r="AA137" s="158"/>
      <c r="AB137" s="158"/>
      <c r="AC137" s="159"/>
      <c r="AD137" s="157" t="s">
        <v>1</v>
      </c>
      <c r="AE137" s="158"/>
      <c r="AF137" s="158"/>
      <c r="AG137" s="158"/>
      <c r="AH137" s="159"/>
      <c r="AI137" s="26" t="s">
        <v>2</v>
      </c>
    </row>
    <row r="138" spans="1:35" ht="14.25" customHeight="1">
      <c r="A138" s="20">
        <v>43</v>
      </c>
      <c r="B138" s="27">
        <v>1</v>
      </c>
      <c r="C138" s="31">
        <v>9</v>
      </c>
      <c r="D138" s="14" t="str">
        <f>IF(A138=0,"",INDEX(Nimet!$A$2:$D$251,A138,4))</f>
        <v>Mikael Aikio, SeSi</v>
      </c>
      <c r="E138" s="162"/>
      <c r="F138" s="163"/>
      <c r="G138" s="163"/>
      <c r="H138" s="163"/>
      <c r="I138" s="164"/>
      <c r="J138" s="165" t="str">
        <f>CONCATENATE(AB150,"-",AD150)</f>
        <v>2-3</v>
      </c>
      <c r="K138" s="166"/>
      <c r="L138" s="166"/>
      <c r="M138" s="166"/>
      <c r="N138" s="167"/>
      <c r="O138" s="165" t="str">
        <f>CONCATENATE(AB144,"-",AD144)</f>
        <v>3-0</v>
      </c>
      <c r="P138" s="166"/>
      <c r="Q138" s="166"/>
      <c r="R138" s="166"/>
      <c r="S138" s="167"/>
      <c r="T138" s="165" t="str">
        <f>CONCATENATE(AB147,"-",AD147)</f>
        <v>0-0</v>
      </c>
      <c r="U138" s="166"/>
      <c r="V138" s="166"/>
      <c r="W138" s="166"/>
      <c r="X138" s="167"/>
      <c r="Y138" s="157" t="str">
        <f>CONCATENATE(AF144+AF147+AF150,"-",AH144+AH147+AH150)</f>
        <v>1-1</v>
      </c>
      <c r="Z138" s="160"/>
      <c r="AA138" s="160"/>
      <c r="AB138" s="160"/>
      <c r="AC138" s="161"/>
      <c r="AD138" s="157" t="str">
        <f>CONCATENATE(AB144+AB147+AB150,"-",AD144+AD147+AD150)</f>
        <v>5-3</v>
      </c>
      <c r="AE138" s="160"/>
      <c r="AF138" s="160"/>
      <c r="AG138" s="160"/>
      <c r="AH138" s="161"/>
      <c r="AI138" s="63">
        <v>2</v>
      </c>
    </row>
    <row r="139" spans="1:35" ht="14.25" customHeight="1">
      <c r="A139" s="20">
        <v>50</v>
      </c>
      <c r="B139" s="27">
        <v>2</v>
      </c>
      <c r="C139" s="31">
        <v>11</v>
      </c>
      <c r="D139" s="14" t="str">
        <f>IF(A139=0,"",INDEX(Nimet!$A$2:$D$251,A139,4))</f>
        <v>Miikka O´Connor, MBF</v>
      </c>
      <c r="E139" s="165" t="str">
        <f>CONCATENATE(AD150,"-",AB150)</f>
        <v>3-2</v>
      </c>
      <c r="F139" s="166"/>
      <c r="G139" s="166"/>
      <c r="H139" s="166"/>
      <c r="I139" s="167"/>
      <c r="J139" s="162"/>
      <c r="K139" s="163"/>
      <c r="L139" s="163"/>
      <c r="M139" s="163"/>
      <c r="N139" s="164"/>
      <c r="O139" s="165" t="str">
        <f>CONCATENATE(AB148,"-",AD148)</f>
        <v>3-0</v>
      </c>
      <c r="P139" s="166"/>
      <c r="Q139" s="166"/>
      <c r="R139" s="166"/>
      <c r="S139" s="167"/>
      <c r="T139" s="165" t="str">
        <f>CONCATENATE(AB145,"-",AD145)</f>
        <v>0-0</v>
      </c>
      <c r="U139" s="166"/>
      <c r="V139" s="166"/>
      <c r="W139" s="166"/>
      <c r="X139" s="167"/>
      <c r="Y139" s="157" t="str">
        <f>CONCATENATE(AF145+AF148+AH150,"-",AH145+AH148+AF150)</f>
        <v>2-0</v>
      </c>
      <c r="Z139" s="160"/>
      <c r="AA139" s="160"/>
      <c r="AB139" s="160"/>
      <c r="AC139" s="161"/>
      <c r="AD139" s="157" t="str">
        <f>CONCATENATE(AB145+AB148+AD150,"-",AD145+AD148+AB150)</f>
        <v>6-2</v>
      </c>
      <c r="AE139" s="160"/>
      <c r="AF139" s="160"/>
      <c r="AG139" s="160"/>
      <c r="AH139" s="161"/>
      <c r="AI139" s="63">
        <v>1</v>
      </c>
    </row>
    <row r="140" spans="1:35" ht="14.25" customHeight="1">
      <c r="A140" s="20">
        <v>45</v>
      </c>
      <c r="B140" s="27">
        <v>3</v>
      </c>
      <c r="C140" s="31"/>
      <c r="D140" s="14" t="str">
        <f>IF(A140=0,"",INDEX(Nimet!$A$2:$D$251,A140,4))</f>
        <v>Topi Latukka, SeSi</v>
      </c>
      <c r="E140" s="165" t="str">
        <f>CONCATENATE(AD144,"-",AB144)</f>
        <v>0-3</v>
      </c>
      <c r="F140" s="166"/>
      <c r="G140" s="166"/>
      <c r="H140" s="166"/>
      <c r="I140" s="167"/>
      <c r="J140" s="165" t="str">
        <f>CONCATENATE(AD148,"-",AB148)</f>
        <v>0-3</v>
      </c>
      <c r="K140" s="166"/>
      <c r="L140" s="166"/>
      <c r="M140" s="166"/>
      <c r="N140" s="167"/>
      <c r="O140" s="162"/>
      <c r="P140" s="163"/>
      <c r="Q140" s="163"/>
      <c r="R140" s="163"/>
      <c r="S140" s="164"/>
      <c r="T140" s="165" t="str">
        <f>CONCATENATE(AB151,"-",AD151)</f>
        <v>0-0</v>
      </c>
      <c r="U140" s="166"/>
      <c r="V140" s="166"/>
      <c r="W140" s="166"/>
      <c r="X140" s="167"/>
      <c r="Y140" s="157" t="str">
        <f>CONCATENATE(AH144+AH148+AF151,"-",AF144+AF148+AH151)</f>
        <v>0-2</v>
      </c>
      <c r="Z140" s="160"/>
      <c r="AA140" s="160"/>
      <c r="AB140" s="160"/>
      <c r="AC140" s="161"/>
      <c r="AD140" s="157" t="str">
        <f>CONCATENATE(AD144+AD148+AB151,"-",AB144+AB148+AD151)</f>
        <v>0-6</v>
      </c>
      <c r="AE140" s="160"/>
      <c r="AF140" s="160"/>
      <c r="AG140" s="160"/>
      <c r="AH140" s="161"/>
      <c r="AI140" s="63">
        <v>3</v>
      </c>
    </row>
    <row r="141" spans="1:35" ht="14.25" customHeight="1">
      <c r="A141" s="20"/>
      <c r="B141" s="27">
        <v>4</v>
      </c>
      <c r="C141" s="31"/>
      <c r="D141" s="14">
        <f>IF(A141=0,"",INDEX(Nimet!$A$2:$D$251,A141,4))</f>
      </c>
      <c r="E141" s="165" t="str">
        <f>CONCATENATE(AD147,"-",AB147)</f>
        <v>0-0</v>
      </c>
      <c r="F141" s="166"/>
      <c r="G141" s="166"/>
      <c r="H141" s="166"/>
      <c r="I141" s="167"/>
      <c r="J141" s="165" t="str">
        <f>CONCATENATE(AD145,"-",AB145)</f>
        <v>0-0</v>
      </c>
      <c r="K141" s="166"/>
      <c r="L141" s="166"/>
      <c r="M141" s="166"/>
      <c r="N141" s="167"/>
      <c r="O141" s="165" t="str">
        <f>CONCATENATE(AD151,"-",AB151)</f>
        <v>0-0</v>
      </c>
      <c r="P141" s="166"/>
      <c r="Q141" s="166"/>
      <c r="R141" s="166"/>
      <c r="S141" s="167"/>
      <c r="T141" s="162"/>
      <c r="U141" s="163"/>
      <c r="V141" s="163"/>
      <c r="W141" s="163"/>
      <c r="X141" s="164"/>
      <c r="Y141" s="157" t="str">
        <f>CONCATENATE(AH145+AH147+AH151,"-",AF145+AF147+AF151)</f>
        <v>0-0</v>
      </c>
      <c r="Z141" s="160"/>
      <c r="AA141" s="160"/>
      <c r="AB141" s="160"/>
      <c r="AC141" s="161"/>
      <c r="AD141" s="157" t="str">
        <f>CONCATENATE(AD145+AD147+AD151,"-",AB145+AB147+AB151)</f>
        <v>0-0</v>
      </c>
      <c r="AE141" s="160"/>
      <c r="AF141" s="160"/>
      <c r="AG141" s="160"/>
      <c r="AH141" s="161"/>
      <c r="AI141" s="63"/>
    </row>
    <row r="142" spans="1:35" ht="14.25" customHeight="1">
      <c r="A142" s="16"/>
      <c r="B142" s="3"/>
      <c r="C142" s="3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17"/>
    </row>
    <row r="143" spans="2:34" ht="14.25" customHeight="1">
      <c r="B143" s="19" t="s">
        <v>27</v>
      </c>
      <c r="G143" s="53"/>
      <c r="H143" s="54">
        <v>1</v>
      </c>
      <c r="I143" s="55"/>
      <c r="J143" s="45"/>
      <c r="K143" s="48"/>
      <c r="L143" s="47">
        <v>2</v>
      </c>
      <c r="M143" s="49"/>
      <c r="N143" s="45"/>
      <c r="O143" s="48"/>
      <c r="P143" s="47">
        <v>3</v>
      </c>
      <c r="Q143" s="50"/>
      <c r="S143" s="51"/>
      <c r="T143" s="52">
        <v>4</v>
      </c>
      <c r="U143" s="50"/>
      <c r="W143" s="51"/>
      <c r="X143" s="52">
        <v>5</v>
      </c>
      <c r="Y143" s="50"/>
      <c r="Z143" s="3"/>
      <c r="AA143" s="3"/>
      <c r="AB143" s="51"/>
      <c r="AC143" s="46" t="s">
        <v>33</v>
      </c>
      <c r="AD143" s="50"/>
      <c r="AE143" s="45"/>
      <c r="AF143" s="48"/>
      <c r="AG143" s="56" t="s">
        <v>34</v>
      </c>
      <c r="AH143" s="57"/>
    </row>
    <row r="144" spans="1:35" ht="14.25" customHeight="1">
      <c r="A144" s="15" t="s">
        <v>12</v>
      </c>
      <c r="B144" s="1" t="str">
        <f>CONCATENATE(D138,"  -  ",D140)</f>
        <v>Mikael Aikio, SeSi  -  Topi Latukka, SeSi</v>
      </c>
      <c r="G144" s="58">
        <v>11</v>
      </c>
      <c r="H144" s="64" t="s">
        <v>26</v>
      </c>
      <c r="I144" s="59">
        <v>4</v>
      </c>
      <c r="J144" s="65"/>
      <c r="K144" s="58">
        <v>11</v>
      </c>
      <c r="L144" s="64" t="s">
        <v>26</v>
      </c>
      <c r="M144" s="59">
        <v>3</v>
      </c>
      <c r="N144" s="65"/>
      <c r="O144" s="58">
        <v>11</v>
      </c>
      <c r="P144" s="64" t="s">
        <v>26</v>
      </c>
      <c r="Q144" s="59">
        <v>4</v>
      </c>
      <c r="R144" s="66"/>
      <c r="S144" s="58"/>
      <c r="T144" s="64" t="s">
        <v>26</v>
      </c>
      <c r="U144" s="59"/>
      <c r="V144" s="66"/>
      <c r="W144" s="58"/>
      <c r="X144" s="64" t="s">
        <v>26</v>
      </c>
      <c r="Y144" s="59"/>
      <c r="Z144" s="65"/>
      <c r="AA144" s="65"/>
      <c r="AB144" s="67">
        <f>IF($G144-$I144&gt;0,1,0)+IF($K144-$M144&gt;0,1,0)+IF($O144-$Q144&gt;0,1,0)+IF($S144-$U144&gt;0,1,0)+IF($W144-$Y144&gt;0,1,0)</f>
        <v>3</v>
      </c>
      <c r="AC144" s="68" t="s">
        <v>26</v>
      </c>
      <c r="AD144" s="69">
        <f>IF($G144-$I144&lt;0,1,0)+IF($K144-$M144&lt;0,1,0)+IF($O144-$Q144&lt;0,1,0)+IF($S144-$U144&lt;0,1,0)+IF($W144-$Y144&lt;0,1,0)</f>
        <v>0</v>
      </c>
      <c r="AE144" s="70"/>
      <c r="AF144" s="71">
        <f>IF($AB144-$AD144&gt;0,1,0)</f>
        <v>1</v>
      </c>
      <c r="AG144" s="60" t="s">
        <v>26</v>
      </c>
      <c r="AH144" s="72">
        <f>IF($AB144-$AD144&lt;0,1,0)</f>
        <v>0</v>
      </c>
      <c r="AI144" s="73"/>
    </row>
    <row r="145" spans="1:35" ht="14.25" customHeight="1">
      <c r="A145" s="15" t="s">
        <v>5</v>
      </c>
      <c r="B145" s="1" t="str">
        <f>CONCATENATE(D139,"  -  ",D141)</f>
        <v>Miikka O´Connor, MBF  -  </v>
      </c>
      <c r="G145" s="86"/>
      <c r="H145" s="74" t="s">
        <v>26</v>
      </c>
      <c r="I145" s="87"/>
      <c r="J145" s="65"/>
      <c r="K145" s="58"/>
      <c r="L145" s="64" t="s">
        <v>26</v>
      </c>
      <c r="M145" s="59"/>
      <c r="N145" s="65"/>
      <c r="O145" s="58"/>
      <c r="P145" s="64" t="s">
        <v>26</v>
      </c>
      <c r="Q145" s="59"/>
      <c r="R145" s="66"/>
      <c r="S145" s="58"/>
      <c r="T145" s="64" t="s">
        <v>26</v>
      </c>
      <c r="U145" s="59"/>
      <c r="V145" s="66"/>
      <c r="W145" s="58"/>
      <c r="X145" s="64" t="s">
        <v>26</v>
      </c>
      <c r="Y145" s="59"/>
      <c r="Z145" s="65"/>
      <c r="AA145" s="65"/>
      <c r="AB145" s="67">
        <f>IF($G145-$I145&gt;0,1,0)+IF($K145-$M145&gt;0,1,0)+IF($O145-$Q145&gt;0,1,0)+IF($S145-$U145&gt;0,1,0)+IF($W145-$Y145&gt;0,1,0)</f>
        <v>0</v>
      </c>
      <c r="AC145" s="68" t="s">
        <v>26</v>
      </c>
      <c r="AD145" s="69">
        <f>IF($G145-$I145&lt;0,1,0)+IF($K145-$M145&lt;0,1,0)+IF($O145-$Q145&lt;0,1,0)+IF($S145-$U145&lt;0,1,0)+IF($W145-$Y145&lt;0,1,0)</f>
        <v>0</v>
      </c>
      <c r="AE145" s="70"/>
      <c r="AF145" s="71">
        <f>IF($AB145-$AD145&gt;0,1,0)</f>
        <v>0</v>
      </c>
      <c r="AG145" s="60" t="s">
        <v>26</v>
      </c>
      <c r="AH145" s="72">
        <f>IF($AB145-$AD145&lt;0,1,0)</f>
        <v>0</v>
      </c>
      <c r="AI145" s="73"/>
    </row>
    <row r="146" spans="1:35" ht="14.25" customHeight="1">
      <c r="A146" s="15"/>
      <c r="G146" s="75"/>
      <c r="H146" s="76"/>
      <c r="I146" s="77"/>
      <c r="J146" s="65"/>
      <c r="K146" s="75"/>
      <c r="L146" s="76"/>
      <c r="M146" s="77"/>
      <c r="N146" s="65"/>
      <c r="O146" s="75"/>
      <c r="P146" s="76"/>
      <c r="Q146" s="77"/>
      <c r="R146" s="66"/>
      <c r="S146" s="75"/>
      <c r="T146" s="76"/>
      <c r="U146" s="77"/>
      <c r="V146" s="66"/>
      <c r="W146" s="75"/>
      <c r="X146" s="76"/>
      <c r="Y146" s="77"/>
      <c r="Z146" s="65"/>
      <c r="AA146" s="65"/>
      <c r="AB146" s="67"/>
      <c r="AC146" s="68"/>
      <c r="AD146" s="69"/>
      <c r="AE146" s="70"/>
      <c r="AF146" s="71"/>
      <c r="AG146" s="61"/>
      <c r="AH146" s="72"/>
      <c r="AI146" s="73"/>
    </row>
    <row r="147" spans="1:35" ht="14.25" customHeight="1">
      <c r="A147" s="15" t="s">
        <v>8</v>
      </c>
      <c r="B147" s="1" t="str">
        <f>CONCATENATE(D138,"  -  ",D141)</f>
        <v>Mikael Aikio, SeSi  -  </v>
      </c>
      <c r="G147" s="58"/>
      <c r="H147" s="64" t="s">
        <v>26</v>
      </c>
      <c r="I147" s="59"/>
      <c r="J147" s="65"/>
      <c r="K147" s="58"/>
      <c r="L147" s="64" t="s">
        <v>26</v>
      </c>
      <c r="M147" s="59"/>
      <c r="N147" s="65"/>
      <c r="O147" s="58"/>
      <c r="P147" s="64" t="s">
        <v>26</v>
      </c>
      <c r="Q147" s="59"/>
      <c r="R147" s="66"/>
      <c r="S147" s="58"/>
      <c r="T147" s="64" t="s">
        <v>26</v>
      </c>
      <c r="U147" s="59"/>
      <c r="V147" s="66"/>
      <c r="W147" s="58"/>
      <c r="X147" s="64" t="s">
        <v>26</v>
      </c>
      <c r="Y147" s="59"/>
      <c r="Z147" s="65"/>
      <c r="AA147" s="65"/>
      <c r="AB147" s="67">
        <f>IF($G147-$I147&gt;0,1,0)+IF($K147-$M147&gt;0,1,0)+IF($O147-$Q147&gt;0,1,0)+IF($S147-$U147&gt;0,1,0)+IF($W147-$Y147&gt;0,1,0)</f>
        <v>0</v>
      </c>
      <c r="AC147" s="68" t="s">
        <v>26</v>
      </c>
      <c r="AD147" s="69">
        <f>IF($G147-$I147&lt;0,1,0)+IF($K147-$M147&lt;0,1,0)+IF($O147-$Q147&lt;0,1,0)+IF($S147-$U147&lt;0,1,0)+IF($W147-$Y147&lt;0,1,0)</f>
        <v>0</v>
      </c>
      <c r="AE147" s="70"/>
      <c r="AF147" s="71">
        <f>IF($AB147-$AD147&gt;0,1,0)</f>
        <v>0</v>
      </c>
      <c r="AG147" s="60" t="s">
        <v>26</v>
      </c>
      <c r="AH147" s="72">
        <f>IF($AB147-$AD147&lt;0,1,0)</f>
        <v>0</v>
      </c>
      <c r="AI147" s="73"/>
    </row>
    <row r="148" spans="1:35" ht="14.25" customHeight="1">
      <c r="A148" s="15" t="s">
        <v>17</v>
      </c>
      <c r="B148" s="1" t="str">
        <f>CONCATENATE(D139,"  -  ",D140)</f>
        <v>Miikka O´Connor, MBF  -  Topi Latukka, SeSi</v>
      </c>
      <c r="G148" s="58">
        <v>11</v>
      </c>
      <c r="H148" s="64" t="s">
        <v>26</v>
      </c>
      <c r="I148" s="59">
        <v>7</v>
      </c>
      <c r="J148" s="65"/>
      <c r="K148" s="58">
        <v>11</v>
      </c>
      <c r="L148" s="64" t="s">
        <v>26</v>
      </c>
      <c r="M148" s="59">
        <v>7</v>
      </c>
      <c r="N148" s="65"/>
      <c r="O148" s="58">
        <v>11</v>
      </c>
      <c r="P148" s="64" t="s">
        <v>26</v>
      </c>
      <c r="Q148" s="59">
        <v>4</v>
      </c>
      <c r="R148" s="66"/>
      <c r="S148" s="58"/>
      <c r="T148" s="64" t="s">
        <v>26</v>
      </c>
      <c r="U148" s="59"/>
      <c r="V148" s="66"/>
      <c r="W148" s="58"/>
      <c r="X148" s="64" t="s">
        <v>26</v>
      </c>
      <c r="Y148" s="59"/>
      <c r="Z148" s="65"/>
      <c r="AA148" s="65"/>
      <c r="AB148" s="67">
        <f>IF($G148-$I148&gt;0,1,0)+IF($K148-$M148&gt;0,1,0)+IF($O148-$Q148&gt;0,1,0)+IF($S148-$U148&gt;0,1,0)+IF($W148-$Y148&gt;0,1,0)</f>
        <v>3</v>
      </c>
      <c r="AC148" s="68" t="s">
        <v>26</v>
      </c>
      <c r="AD148" s="69">
        <f>IF($G148-$I148&lt;0,1,0)+IF($K148-$M148&lt;0,1,0)+IF($O148-$Q148&lt;0,1,0)+IF($S148-$U148&lt;0,1,0)+IF($W148-$Y148&lt;0,1,0)</f>
        <v>0</v>
      </c>
      <c r="AE148" s="70"/>
      <c r="AF148" s="71">
        <f>IF($AB148-$AD148&gt;0,1,0)</f>
        <v>1</v>
      </c>
      <c r="AG148" s="60" t="s">
        <v>26</v>
      </c>
      <c r="AH148" s="72">
        <f>IF($AB148-$AD148&lt;0,1,0)</f>
        <v>0</v>
      </c>
      <c r="AI148" s="73"/>
    </row>
    <row r="149" spans="1:35" ht="14.25" customHeight="1">
      <c r="A149" s="15"/>
      <c r="G149" s="75"/>
      <c r="H149" s="76"/>
      <c r="I149" s="77"/>
      <c r="J149" s="65"/>
      <c r="K149" s="75"/>
      <c r="L149" s="76"/>
      <c r="M149" s="77"/>
      <c r="N149" s="65"/>
      <c r="O149" s="75"/>
      <c r="P149" s="76"/>
      <c r="Q149" s="77"/>
      <c r="R149" s="66"/>
      <c r="S149" s="75"/>
      <c r="T149" s="76"/>
      <c r="U149" s="77"/>
      <c r="V149" s="66"/>
      <c r="W149" s="75"/>
      <c r="X149" s="76"/>
      <c r="Y149" s="77"/>
      <c r="Z149" s="65"/>
      <c r="AA149" s="65"/>
      <c r="AB149" s="67"/>
      <c r="AC149" s="68"/>
      <c r="AD149" s="69"/>
      <c r="AE149" s="70"/>
      <c r="AF149" s="71"/>
      <c r="AG149" s="61"/>
      <c r="AH149" s="72"/>
      <c r="AI149" s="73"/>
    </row>
    <row r="150" spans="1:35" ht="14.25" customHeight="1">
      <c r="A150" s="15" t="s">
        <v>20</v>
      </c>
      <c r="B150" s="1" t="str">
        <f>CONCATENATE(D138,"  -  ",D139)</f>
        <v>Mikael Aikio, SeSi  -  Miikka O´Connor, MBF</v>
      </c>
      <c r="G150" s="58">
        <v>11</v>
      </c>
      <c r="H150" s="64" t="s">
        <v>26</v>
      </c>
      <c r="I150" s="59">
        <v>5</v>
      </c>
      <c r="J150" s="65"/>
      <c r="K150" s="58">
        <v>12</v>
      </c>
      <c r="L150" s="64" t="s">
        <v>26</v>
      </c>
      <c r="M150" s="59">
        <v>10</v>
      </c>
      <c r="N150" s="65"/>
      <c r="O150" s="58">
        <v>7</v>
      </c>
      <c r="P150" s="64" t="s">
        <v>26</v>
      </c>
      <c r="Q150" s="59">
        <v>11</v>
      </c>
      <c r="R150" s="66"/>
      <c r="S150" s="58">
        <v>10</v>
      </c>
      <c r="T150" s="64" t="s">
        <v>26</v>
      </c>
      <c r="U150" s="59">
        <v>12</v>
      </c>
      <c r="V150" s="66"/>
      <c r="W150" s="58">
        <v>10</v>
      </c>
      <c r="X150" s="64" t="s">
        <v>26</v>
      </c>
      <c r="Y150" s="59">
        <v>12</v>
      </c>
      <c r="Z150" s="65"/>
      <c r="AA150" s="65"/>
      <c r="AB150" s="67">
        <f>IF($G150-$I150&gt;0,1,0)+IF($K150-$M150&gt;0,1,0)+IF($O150-$Q150&gt;0,1,0)+IF($S150-$U150&gt;0,1,0)+IF($W150-$Y150&gt;0,1,0)</f>
        <v>2</v>
      </c>
      <c r="AC150" s="68" t="s">
        <v>26</v>
      </c>
      <c r="AD150" s="69">
        <f>IF($G150-$I150&lt;0,1,0)+IF($K150-$M150&lt;0,1,0)+IF($O150-$Q150&lt;0,1,0)+IF($S150-$U150&lt;0,1,0)+IF($W150-$Y150&lt;0,1,0)</f>
        <v>3</v>
      </c>
      <c r="AE150" s="70"/>
      <c r="AF150" s="71">
        <f>IF($AB150-$AD150&gt;0,1,0)</f>
        <v>0</v>
      </c>
      <c r="AG150" s="60" t="s">
        <v>26</v>
      </c>
      <c r="AH150" s="72">
        <f>IF($AB150-$AD150&lt;0,1,0)</f>
        <v>1</v>
      </c>
      <c r="AI150" s="73"/>
    </row>
    <row r="151" spans="1:35" ht="14.25" customHeight="1">
      <c r="A151" s="15" t="s">
        <v>21</v>
      </c>
      <c r="B151" s="1" t="str">
        <f>CONCATENATE(D140,"  -  ",D141)</f>
        <v>Topi Latukka, SeSi  -  </v>
      </c>
      <c r="G151" s="58"/>
      <c r="H151" s="64" t="s">
        <v>26</v>
      </c>
      <c r="I151" s="59"/>
      <c r="J151" s="65"/>
      <c r="K151" s="58"/>
      <c r="L151" s="64" t="s">
        <v>26</v>
      </c>
      <c r="M151" s="59"/>
      <c r="N151" s="65"/>
      <c r="O151" s="58"/>
      <c r="P151" s="64" t="s">
        <v>26</v>
      </c>
      <c r="Q151" s="59"/>
      <c r="R151" s="66"/>
      <c r="S151" s="58"/>
      <c r="T151" s="64" t="s">
        <v>26</v>
      </c>
      <c r="U151" s="59"/>
      <c r="V151" s="66"/>
      <c r="W151" s="58"/>
      <c r="X151" s="64" t="s">
        <v>26</v>
      </c>
      <c r="Y151" s="59"/>
      <c r="Z151" s="65"/>
      <c r="AA151" s="65"/>
      <c r="AB151" s="78">
        <f>IF($G151-$I151&gt;0,1,0)+IF($K151-$M151&gt;0,1,0)+IF($O151-$Q151&gt;0,1,0)+IF($S151-$U151&gt;0,1,0)+IF($W151-$Y151&gt;0,1,0)</f>
        <v>0</v>
      </c>
      <c r="AC151" s="79" t="s">
        <v>26</v>
      </c>
      <c r="AD151" s="80">
        <f>IF($G151-$I151&lt;0,1,0)+IF($K151-$M151&lt;0,1,0)+IF($O151-$Q151&lt;0,1,0)+IF($S151-$U151&lt;0,1,0)+IF($W151-$Y151&lt;0,1,0)</f>
        <v>0</v>
      </c>
      <c r="AE151" s="70"/>
      <c r="AF151" s="81">
        <f>IF($AB151-$AD151&gt;0,1,0)</f>
        <v>0</v>
      </c>
      <c r="AG151" s="62" t="s">
        <v>26</v>
      </c>
      <c r="AH151" s="82">
        <f>IF($AB151-$AD151&lt;0,1,0)</f>
        <v>0</v>
      </c>
      <c r="AI151" s="73"/>
    </row>
    <row r="152" spans="7:35" ht="14.25" customHeight="1">
      <c r="G152" s="83"/>
      <c r="H152" s="83"/>
      <c r="I152" s="83"/>
      <c r="J152" s="83"/>
      <c r="K152" s="83"/>
      <c r="L152" s="83"/>
      <c r="M152" s="83"/>
      <c r="N152" s="83"/>
      <c r="O152" s="83"/>
      <c r="P152" s="84"/>
      <c r="Q152" s="85"/>
      <c r="R152" s="85"/>
      <c r="S152" s="85"/>
      <c r="T152" s="85"/>
      <c r="U152" s="73"/>
      <c r="V152" s="73"/>
      <c r="W152" s="73"/>
      <c r="X152" s="73"/>
      <c r="Y152" s="73"/>
      <c r="Z152" s="73"/>
      <c r="AA152" s="73"/>
      <c r="AB152" s="73"/>
      <c r="AC152" s="83"/>
      <c r="AD152" s="83"/>
      <c r="AE152" s="83"/>
      <c r="AF152" s="83"/>
      <c r="AG152" s="73"/>
      <c r="AH152" s="73"/>
      <c r="AI152" s="73"/>
    </row>
    <row r="153" spans="7:35" ht="14.25" customHeight="1"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ht="14.25" customHeight="1">
      <c r="B154" s="9"/>
    </row>
    <row r="155" spans="2:4" ht="14.25" customHeight="1">
      <c r="B155" s="88" t="s">
        <v>42</v>
      </c>
      <c r="C155" s="28"/>
      <c r="D155" s="28"/>
    </row>
    <row r="156" spans="2:35" ht="14.25" customHeight="1">
      <c r="B156" s="12"/>
      <c r="C156" s="13"/>
      <c r="D156" s="14"/>
      <c r="E156" s="157">
        <v>1</v>
      </c>
      <c r="F156" s="158"/>
      <c r="G156" s="158"/>
      <c r="H156" s="158"/>
      <c r="I156" s="159"/>
      <c r="J156" s="157">
        <v>2</v>
      </c>
      <c r="K156" s="160"/>
      <c r="L156" s="160"/>
      <c r="M156" s="160"/>
      <c r="N156" s="161"/>
      <c r="O156" s="157">
        <v>3</v>
      </c>
      <c r="P156" s="160"/>
      <c r="Q156" s="160"/>
      <c r="R156" s="160"/>
      <c r="S156" s="161"/>
      <c r="T156" s="157">
        <v>4</v>
      </c>
      <c r="U156" s="160"/>
      <c r="V156" s="160"/>
      <c r="W156" s="160"/>
      <c r="X156" s="161"/>
      <c r="Y156" s="157" t="s">
        <v>0</v>
      </c>
      <c r="Z156" s="158"/>
      <c r="AA156" s="158"/>
      <c r="AB156" s="158"/>
      <c r="AC156" s="159"/>
      <c r="AD156" s="157" t="s">
        <v>1</v>
      </c>
      <c r="AE156" s="158"/>
      <c r="AF156" s="158"/>
      <c r="AG156" s="158"/>
      <c r="AH156" s="159"/>
      <c r="AI156" s="26" t="s">
        <v>2</v>
      </c>
    </row>
    <row r="157" spans="1:35" ht="14.25" customHeight="1">
      <c r="A157" s="20">
        <v>49</v>
      </c>
      <c r="B157" s="27">
        <v>1</v>
      </c>
      <c r="C157" s="31">
        <v>10</v>
      </c>
      <c r="D157" s="14" t="str">
        <f>IF(A157=0,"",INDEX(Nimet!$A$2:$D$251,A157,4))</f>
        <v>Ilkka Saarnilehto, MBF</v>
      </c>
      <c r="E157" s="162"/>
      <c r="F157" s="163"/>
      <c r="G157" s="163"/>
      <c r="H157" s="163"/>
      <c r="I157" s="164"/>
      <c r="J157" s="165" t="str">
        <f>CONCATENATE(AB169,"-",AD169)</f>
        <v>3-1</v>
      </c>
      <c r="K157" s="166"/>
      <c r="L157" s="166"/>
      <c r="M157" s="166"/>
      <c r="N157" s="167"/>
      <c r="O157" s="165" t="str">
        <f>CONCATENATE(AB163,"-",AD163)</f>
        <v>3-0</v>
      </c>
      <c r="P157" s="166"/>
      <c r="Q157" s="166"/>
      <c r="R157" s="166"/>
      <c r="S157" s="167"/>
      <c r="T157" s="165" t="str">
        <f>CONCATENATE(AB166,"-",AD166)</f>
        <v>0-0</v>
      </c>
      <c r="U157" s="166"/>
      <c r="V157" s="166"/>
      <c r="W157" s="166"/>
      <c r="X157" s="167"/>
      <c r="Y157" s="157" t="str">
        <f>CONCATENATE(AF163+AF166+AF169,"-",AH163+AH166+AH169)</f>
        <v>2-0</v>
      </c>
      <c r="Z157" s="160"/>
      <c r="AA157" s="160"/>
      <c r="AB157" s="160"/>
      <c r="AC157" s="161"/>
      <c r="AD157" s="157" t="str">
        <f>CONCATENATE(AB163+AB166+AB169,"-",AD163+AD166+AD169)</f>
        <v>6-1</v>
      </c>
      <c r="AE157" s="160"/>
      <c r="AF157" s="160"/>
      <c r="AG157" s="160"/>
      <c r="AH157" s="161"/>
      <c r="AI157" s="63">
        <v>1</v>
      </c>
    </row>
    <row r="158" spans="1:35" ht="14.25" customHeight="1">
      <c r="A158" s="20">
        <v>30</v>
      </c>
      <c r="B158" s="27">
        <v>2</v>
      </c>
      <c r="C158" s="31">
        <v>15</v>
      </c>
      <c r="D158" s="14" t="str">
        <f>IF(A158=0,"",INDEX(Nimet!$A$2:$D$251,A158,4))</f>
        <v>Siyan Zhuang, PT Espoo</v>
      </c>
      <c r="E158" s="165" t="str">
        <f>CONCATENATE(AD169,"-",AB169)</f>
        <v>1-3</v>
      </c>
      <c r="F158" s="166"/>
      <c r="G158" s="166"/>
      <c r="H158" s="166"/>
      <c r="I158" s="167"/>
      <c r="J158" s="162"/>
      <c r="K158" s="163"/>
      <c r="L158" s="163"/>
      <c r="M158" s="163"/>
      <c r="N158" s="164"/>
      <c r="O158" s="165" t="str">
        <f>CONCATENATE(AB167,"-",AD167)</f>
        <v>3-0</v>
      </c>
      <c r="P158" s="166"/>
      <c r="Q158" s="166"/>
      <c r="R158" s="166"/>
      <c r="S158" s="167"/>
      <c r="T158" s="165" t="str">
        <f>CONCATENATE(AB164,"-",AD164)</f>
        <v>0-0</v>
      </c>
      <c r="U158" s="166"/>
      <c r="V158" s="166"/>
      <c r="W158" s="166"/>
      <c r="X158" s="167"/>
      <c r="Y158" s="157" t="str">
        <f>CONCATENATE(AF164+AF167+AH169,"-",AH164+AH167+AF169)</f>
        <v>1-1</v>
      </c>
      <c r="Z158" s="160"/>
      <c r="AA158" s="160"/>
      <c r="AB158" s="160"/>
      <c r="AC158" s="161"/>
      <c r="AD158" s="157" t="str">
        <f>CONCATENATE(AB164+AB167+AD169,"-",AD164+AD167+AB169)</f>
        <v>4-3</v>
      </c>
      <c r="AE158" s="160"/>
      <c r="AF158" s="160"/>
      <c r="AG158" s="160"/>
      <c r="AH158" s="161"/>
      <c r="AI158" s="63">
        <v>2</v>
      </c>
    </row>
    <row r="159" spans="1:35" ht="14.25" customHeight="1">
      <c r="A159" s="20">
        <v>56</v>
      </c>
      <c r="B159" s="27">
        <v>3</v>
      </c>
      <c r="C159" s="31"/>
      <c r="D159" s="14" t="str">
        <f>IF(A159=0,"",INDEX(Nimet!$A$2:$D$251,A159,4))</f>
        <v>Aleksi O´Connor, MBF</v>
      </c>
      <c r="E159" s="165" t="str">
        <f>CONCATENATE(AD163,"-",AB163)</f>
        <v>0-3</v>
      </c>
      <c r="F159" s="166"/>
      <c r="G159" s="166"/>
      <c r="H159" s="166"/>
      <c r="I159" s="167"/>
      <c r="J159" s="165" t="str">
        <f>CONCATENATE(AD167,"-",AB167)</f>
        <v>0-3</v>
      </c>
      <c r="K159" s="166"/>
      <c r="L159" s="166"/>
      <c r="M159" s="166"/>
      <c r="N159" s="167"/>
      <c r="O159" s="162"/>
      <c r="P159" s="163"/>
      <c r="Q159" s="163"/>
      <c r="R159" s="163"/>
      <c r="S159" s="164"/>
      <c r="T159" s="165" t="str">
        <f>CONCATENATE(AB170,"-",AD170)</f>
        <v>0-0</v>
      </c>
      <c r="U159" s="166"/>
      <c r="V159" s="166"/>
      <c r="W159" s="166"/>
      <c r="X159" s="167"/>
      <c r="Y159" s="157" t="str">
        <f>CONCATENATE(AH163+AH167+AF170,"-",AF163+AF167+AH170)</f>
        <v>0-2</v>
      </c>
      <c r="Z159" s="160"/>
      <c r="AA159" s="160"/>
      <c r="AB159" s="160"/>
      <c r="AC159" s="161"/>
      <c r="AD159" s="157" t="str">
        <f>CONCATENATE(AD163+AD167+AB170,"-",AB163+AB167+AD170)</f>
        <v>0-6</v>
      </c>
      <c r="AE159" s="160"/>
      <c r="AF159" s="160"/>
      <c r="AG159" s="160"/>
      <c r="AH159" s="161"/>
      <c r="AI159" s="63">
        <v>3</v>
      </c>
    </row>
    <row r="160" spans="1:35" ht="14.25" customHeight="1">
      <c r="A160" s="20"/>
      <c r="B160" s="27">
        <v>4</v>
      </c>
      <c r="C160" s="31"/>
      <c r="D160" s="14">
        <f>IF(A160=0,"",INDEX(Nimet!$A$2:$D$251,A160,4))</f>
      </c>
      <c r="E160" s="165" t="str">
        <f>CONCATENATE(AD166,"-",AB166)</f>
        <v>0-0</v>
      </c>
      <c r="F160" s="166"/>
      <c r="G160" s="166"/>
      <c r="H160" s="166"/>
      <c r="I160" s="167"/>
      <c r="J160" s="165" t="str">
        <f>CONCATENATE(AD164,"-",AB164)</f>
        <v>0-0</v>
      </c>
      <c r="K160" s="166"/>
      <c r="L160" s="166"/>
      <c r="M160" s="166"/>
      <c r="N160" s="167"/>
      <c r="O160" s="165" t="str">
        <f>CONCATENATE(AD170,"-",AB170)</f>
        <v>0-0</v>
      </c>
      <c r="P160" s="166"/>
      <c r="Q160" s="166"/>
      <c r="R160" s="166"/>
      <c r="S160" s="167"/>
      <c r="T160" s="162"/>
      <c r="U160" s="163"/>
      <c r="V160" s="163"/>
      <c r="W160" s="163"/>
      <c r="X160" s="164"/>
      <c r="Y160" s="157" t="str">
        <f>CONCATENATE(AH164+AH166+AH170,"-",AF164+AF166+AF170)</f>
        <v>0-0</v>
      </c>
      <c r="Z160" s="160"/>
      <c r="AA160" s="160"/>
      <c r="AB160" s="160"/>
      <c r="AC160" s="161"/>
      <c r="AD160" s="157" t="str">
        <f>CONCATENATE(AD164+AD166+AD170,"-",AB164+AB166+AB170)</f>
        <v>0-0</v>
      </c>
      <c r="AE160" s="160"/>
      <c r="AF160" s="160"/>
      <c r="AG160" s="160"/>
      <c r="AH160" s="161"/>
      <c r="AI160" s="63"/>
    </row>
    <row r="161" spans="1:35" ht="14.25" customHeight="1">
      <c r="A161" s="16"/>
      <c r="B161" s="3"/>
      <c r="C161" s="3"/>
      <c r="D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17"/>
    </row>
    <row r="162" spans="2:34" ht="14.25" customHeight="1">
      <c r="B162" s="19" t="s">
        <v>27</v>
      </c>
      <c r="G162" s="53"/>
      <c r="H162" s="54">
        <v>1</v>
      </c>
      <c r="I162" s="55"/>
      <c r="J162" s="45"/>
      <c r="K162" s="48"/>
      <c r="L162" s="47">
        <v>2</v>
      </c>
      <c r="M162" s="49"/>
      <c r="N162" s="45"/>
      <c r="O162" s="48"/>
      <c r="P162" s="47">
        <v>3</v>
      </c>
      <c r="Q162" s="50"/>
      <c r="S162" s="51"/>
      <c r="T162" s="52">
        <v>4</v>
      </c>
      <c r="U162" s="50"/>
      <c r="W162" s="51"/>
      <c r="X162" s="52">
        <v>5</v>
      </c>
      <c r="Y162" s="50"/>
      <c r="Z162" s="3"/>
      <c r="AA162" s="3"/>
      <c r="AB162" s="51"/>
      <c r="AC162" s="46" t="s">
        <v>33</v>
      </c>
      <c r="AD162" s="50"/>
      <c r="AE162" s="45"/>
      <c r="AF162" s="48"/>
      <c r="AG162" s="56" t="s">
        <v>34</v>
      </c>
      <c r="AH162" s="57"/>
    </row>
    <row r="163" spans="1:35" ht="14.25" customHeight="1">
      <c r="A163" s="15" t="s">
        <v>12</v>
      </c>
      <c r="B163" s="1" t="str">
        <f>CONCATENATE(D157,"  -  ",D159)</f>
        <v>Ilkka Saarnilehto, MBF  -  Aleksi O´Connor, MBF</v>
      </c>
      <c r="G163" s="58">
        <v>11</v>
      </c>
      <c r="H163" s="64" t="s">
        <v>26</v>
      </c>
      <c r="I163" s="59">
        <v>5</v>
      </c>
      <c r="J163" s="65"/>
      <c r="K163" s="58">
        <v>11</v>
      </c>
      <c r="L163" s="64" t="s">
        <v>26</v>
      </c>
      <c r="M163" s="59">
        <v>3</v>
      </c>
      <c r="N163" s="65"/>
      <c r="O163" s="58">
        <v>11</v>
      </c>
      <c r="P163" s="64" t="s">
        <v>26</v>
      </c>
      <c r="Q163" s="59">
        <v>4</v>
      </c>
      <c r="R163" s="66"/>
      <c r="S163" s="58"/>
      <c r="T163" s="64" t="s">
        <v>26</v>
      </c>
      <c r="U163" s="59"/>
      <c r="V163" s="66"/>
      <c r="W163" s="58"/>
      <c r="X163" s="64" t="s">
        <v>26</v>
      </c>
      <c r="Y163" s="59"/>
      <c r="Z163" s="65"/>
      <c r="AA163" s="65"/>
      <c r="AB163" s="67">
        <f>IF($G163-$I163&gt;0,1,0)+IF($K163-$M163&gt;0,1,0)+IF($O163-$Q163&gt;0,1,0)+IF($S163-$U163&gt;0,1,0)+IF($W163-$Y163&gt;0,1,0)</f>
        <v>3</v>
      </c>
      <c r="AC163" s="68" t="s">
        <v>26</v>
      </c>
      <c r="AD163" s="69">
        <f>IF($G163-$I163&lt;0,1,0)+IF($K163-$M163&lt;0,1,0)+IF($O163-$Q163&lt;0,1,0)+IF($S163-$U163&lt;0,1,0)+IF($W163-$Y163&lt;0,1,0)</f>
        <v>0</v>
      </c>
      <c r="AE163" s="70"/>
      <c r="AF163" s="71">
        <f>IF($AB163-$AD163&gt;0,1,0)</f>
        <v>1</v>
      </c>
      <c r="AG163" s="60" t="s">
        <v>26</v>
      </c>
      <c r="AH163" s="72">
        <f>IF($AB163-$AD163&lt;0,1,0)</f>
        <v>0</v>
      </c>
      <c r="AI163" s="73"/>
    </row>
    <row r="164" spans="1:35" ht="14.25" customHeight="1">
      <c r="A164" s="15" t="s">
        <v>5</v>
      </c>
      <c r="B164" s="1" t="str">
        <f>CONCATENATE(D158,"  -  ",D160)</f>
        <v>Siyan Zhuang, PT Espoo  -  </v>
      </c>
      <c r="G164" s="86"/>
      <c r="H164" s="74" t="s">
        <v>26</v>
      </c>
      <c r="I164" s="87"/>
      <c r="J164" s="65"/>
      <c r="K164" s="58"/>
      <c r="L164" s="64" t="s">
        <v>26</v>
      </c>
      <c r="M164" s="59"/>
      <c r="N164" s="65"/>
      <c r="O164" s="58"/>
      <c r="P164" s="64" t="s">
        <v>26</v>
      </c>
      <c r="Q164" s="59"/>
      <c r="R164" s="66"/>
      <c r="S164" s="58"/>
      <c r="T164" s="64" t="s">
        <v>26</v>
      </c>
      <c r="U164" s="59"/>
      <c r="V164" s="66"/>
      <c r="W164" s="58"/>
      <c r="X164" s="64" t="s">
        <v>26</v>
      </c>
      <c r="Y164" s="59"/>
      <c r="Z164" s="65"/>
      <c r="AA164" s="65"/>
      <c r="AB164" s="67">
        <f>IF($G164-$I164&gt;0,1,0)+IF($K164-$M164&gt;0,1,0)+IF($O164-$Q164&gt;0,1,0)+IF($S164-$U164&gt;0,1,0)+IF($W164-$Y164&gt;0,1,0)</f>
        <v>0</v>
      </c>
      <c r="AC164" s="68" t="s">
        <v>26</v>
      </c>
      <c r="AD164" s="69">
        <f>IF($G164-$I164&lt;0,1,0)+IF($K164-$M164&lt;0,1,0)+IF($O164-$Q164&lt;0,1,0)+IF($S164-$U164&lt;0,1,0)+IF($W164-$Y164&lt;0,1,0)</f>
        <v>0</v>
      </c>
      <c r="AE164" s="70"/>
      <c r="AF164" s="71">
        <f>IF($AB164-$AD164&gt;0,1,0)</f>
        <v>0</v>
      </c>
      <c r="AG164" s="60" t="s">
        <v>26</v>
      </c>
      <c r="AH164" s="72">
        <f>IF($AB164-$AD164&lt;0,1,0)</f>
        <v>0</v>
      </c>
      <c r="AI164" s="73"/>
    </row>
    <row r="165" spans="1:35" ht="14.25" customHeight="1">
      <c r="A165" s="15"/>
      <c r="G165" s="75"/>
      <c r="H165" s="76"/>
      <c r="I165" s="77"/>
      <c r="J165" s="65"/>
      <c r="K165" s="75"/>
      <c r="L165" s="76"/>
      <c r="M165" s="77"/>
      <c r="N165" s="65"/>
      <c r="O165" s="75"/>
      <c r="P165" s="76"/>
      <c r="Q165" s="77"/>
      <c r="R165" s="66"/>
      <c r="S165" s="75"/>
      <c r="T165" s="76"/>
      <c r="U165" s="77"/>
      <c r="V165" s="66"/>
      <c r="W165" s="75"/>
      <c r="X165" s="76"/>
      <c r="Y165" s="77"/>
      <c r="Z165" s="65"/>
      <c r="AA165" s="65"/>
      <c r="AB165" s="67"/>
      <c r="AC165" s="68"/>
      <c r="AD165" s="69"/>
      <c r="AE165" s="70"/>
      <c r="AF165" s="71"/>
      <c r="AG165" s="61"/>
      <c r="AH165" s="72"/>
      <c r="AI165" s="73"/>
    </row>
    <row r="166" spans="1:35" ht="14.25" customHeight="1">
      <c r="A166" s="15" t="s">
        <v>8</v>
      </c>
      <c r="B166" s="1" t="str">
        <f>CONCATENATE(D157,"  -  ",D160)</f>
        <v>Ilkka Saarnilehto, MBF  -  </v>
      </c>
      <c r="G166" s="58"/>
      <c r="H166" s="64" t="s">
        <v>26</v>
      </c>
      <c r="I166" s="59"/>
      <c r="J166" s="65"/>
      <c r="K166" s="58"/>
      <c r="L166" s="64" t="s">
        <v>26</v>
      </c>
      <c r="M166" s="59"/>
      <c r="N166" s="65"/>
      <c r="O166" s="58"/>
      <c r="P166" s="64" t="s">
        <v>26</v>
      </c>
      <c r="Q166" s="59"/>
      <c r="R166" s="66"/>
      <c r="S166" s="58"/>
      <c r="T166" s="64" t="s">
        <v>26</v>
      </c>
      <c r="U166" s="59"/>
      <c r="V166" s="66"/>
      <c r="W166" s="58"/>
      <c r="X166" s="64" t="s">
        <v>26</v>
      </c>
      <c r="Y166" s="59"/>
      <c r="Z166" s="65"/>
      <c r="AA166" s="65"/>
      <c r="AB166" s="67">
        <f>IF($G166-$I166&gt;0,1,0)+IF($K166-$M166&gt;0,1,0)+IF($O166-$Q166&gt;0,1,0)+IF($S166-$U166&gt;0,1,0)+IF($W166-$Y166&gt;0,1,0)</f>
        <v>0</v>
      </c>
      <c r="AC166" s="68" t="s">
        <v>26</v>
      </c>
      <c r="AD166" s="69">
        <f>IF($G166-$I166&lt;0,1,0)+IF($K166-$M166&lt;0,1,0)+IF($O166-$Q166&lt;0,1,0)+IF($S166-$U166&lt;0,1,0)+IF($W166-$Y166&lt;0,1,0)</f>
        <v>0</v>
      </c>
      <c r="AE166" s="70"/>
      <c r="AF166" s="71">
        <f>IF($AB166-$AD166&gt;0,1,0)</f>
        <v>0</v>
      </c>
      <c r="AG166" s="60" t="s">
        <v>26</v>
      </c>
      <c r="AH166" s="72">
        <f>IF($AB166-$AD166&lt;0,1,0)</f>
        <v>0</v>
      </c>
      <c r="AI166" s="73"/>
    </row>
    <row r="167" spans="1:35" ht="14.25" customHeight="1">
      <c r="A167" s="15" t="s">
        <v>17</v>
      </c>
      <c r="B167" s="1" t="str">
        <f>CONCATENATE(D158,"  -  ",D159)</f>
        <v>Siyan Zhuang, PT Espoo  -  Aleksi O´Connor, MBF</v>
      </c>
      <c r="G167" s="58">
        <v>11</v>
      </c>
      <c r="H167" s="64" t="s">
        <v>26</v>
      </c>
      <c r="I167" s="59">
        <v>5</v>
      </c>
      <c r="J167" s="65"/>
      <c r="K167" s="58">
        <v>11</v>
      </c>
      <c r="L167" s="64" t="s">
        <v>26</v>
      </c>
      <c r="M167" s="59">
        <v>7</v>
      </c>
      <c r="N167" s="65"/>
      <c r="O167" s="58">
        <v>11</v>
      </c>
      <c r="P167" s="64" t="s">
        <v>26</v>
      </c>
      <c r="Q167" s="59">
        <v>4</v>
      </c>
      <c r="R167" s="66"/>
      <c r="S167" s="58"/>
      <c r="T167" s="64" t="s">
        <v>26</v>
      </c>
      <c r="U167" s="59"/>
      <c r="V167" s="66"/>
      <c r="W167" s="58"/>
      <c r="X167" s="64" t="s">
        <v>26</v>
      </c>
      <c r="Y167" s="59"/>
      <c r="Z167" s="65"/>
      <c r="AA167" s="65"/>
      <c r="AB167" s="67">
        <f>IF($G167-$I167&gt;0,1,0)+IF($K167-$M167&gt;0,1,0)+IF($O167-$Q167&gt;0,1,0)+IF($S167-$U167&gt;0,1,0)+IF($W167-$Y167&gt;0,1,0)</f>
        <v>3</v>
      </c>
      <c r="AC167" s="68" t="s">
        <v>26</v>
      </c>
      <c r="AD167" s="69">
        <f>IF($G167-$I167&lt;0,1,0)+IF($K167-$M167&lt;0,1,0)+IF($O167-$Q167&lt;0,1,0)+IF($S167-$U167&lt;0,1,0)+IF($W167-$Y167&lt;0,1,0)</f>
        <v>0</v>
      </c>
      <c r="AE167" s="70"/>
      <c r="AF167" s="71">
        <f>IF($AB167-$AD167&gt;0,1,0)</f>
        <v>1</v>
      </c>
      <c r="AG167" s="60" t="s">
        <v>26</v>
      </c>
      <c r="AH167" s="72">
        <f>IF($AB167-$AD167&lt;0,1,0)</f>
        <v>0</v>
      </c>
      <c r="AI167" s="73"/>
    </row>
    <row r="168" spans="1:35" ht="14.25" customHeight="1">
      <c r="A168" s="15"/>
      <c r="G168" s="75"/>
      <c r="H168" s="76"/>
      <c r="I168" s="77"/>
      <c r="J168" s="65"/>
      <c r="K168" s="75"/>
      <c r="L168" s="76"/>
      <c r="M168" s="77"/>
      <c r="N168" s="65"/>
      <c r="O168" s="75"/>
      <c r="P168" s="76"/>
      <c r="Q168" s="77"/>
      <c r="R168" s="66"/>
      <c r="S168" s="75"/>
      <c r="T168" s="76"/>
      <c r="U168" s="77"/>
      <c r="V168" s="66"/>
      <c r="W168" s="75"/>
      <c r="X168" s="76"/>
      <c r="Y168" s="77"/>
      <c r="Z168" s="65"/>
      <c r="AA168" s="65"/>
      <c r="AB168" s="67"/>
      <c r="AC168" s="68"/>
      <c r="AD168" s="69"/>
      <c r="AE168" s="70"/>
      <c r="AF168" s="71"/>
      <c r="AG168" s="61"/>
      <c r="AH168" s="72"/>
      <c r="AI168" s="73"/>
    </row>
    <row r="169" spans="1:35" ht="14.25" customHeight="1">
      <c r="A169" s="15" t="s">
        <v>20</v>
      </c>
      <c r="B169" s="1" t="str">
        <f>CONCATENATE(D157,"  -  ",D158)</f>
        <v>Ilkka Saarnilehto, MBF  -  Siyan Zhuang, PT Espoo</v>
      </c>
      <c r="G169" s="58">
        <v>17</v>
      </c>
      <c r="H169" s="64"/>
      <c r="I169" s="59">
        <v>15</v>
      </c>
      <c r="J169" s="65"/>
      <c r="K169" s="58">
        <v>11</v>
      </c>
      <c r="L169" s="64" t="s">
        <v>26</v>
      </c>
      <c r="M169" s="59">
        <v>3</v>
      </c>
      <c r="N169" s="65"/>
      <c r="O169" s="58">
        <v>9</v>
      </c>
      <c r="P169" s="64" t="s">
        <v>26</v>
      </c>
      <c r="Q169" s="59">
        <v>11</v>
      </c>
      <c r="R169" s="66"/>
      <c r="S169" s="58">
        <v>11</v>
      </c>
      <c r="T169" s="64" t="s">
        <v>26</v>
      </c>
      <c r="U169" s="59">
        <v>2</v>
      </c>
      <c r="V169" s="66"/>
      <c r="W169" s="58"/>
      <c r="X169" s="64" t="s">
        <v>26</v>
      </c>
      <c r="Y169" s="59"/>
      <c r="Z169" s="65"/>
      <c r="AA169" s="65"/>
      <c r="AB169" s="67">
        <f>IF($G169-$I169&gt;0,1,0)+IF($K169-$M169&gt;0,1,0)+IF($O169-$Q169&gt;0,1,0)+IF($S169-$U169&gt;0,1,0)+IF($W169-$Y169&gt;0,1,0)</f>
        <v>3</v>
      </c>
      <c r="AC169" s="68" t="s">
        <v>26</v>
      </c>
      <c r="AD169" s="69">
        <f>IF($G169-$I169&lt;0,1,0)+IF($K169-$M169&lt;0,1,0)+IF($O169-$Q169&lt;0,1,0)+IF($S169-$U169&lt;0,1,0)+IF($W169-$Y169&lt;0,1,0)</f>
        <v>1</v>
      </c>
      <c r="AE169" s="70"/>
      <c r="AF169" s="71">
        <f>IF($AB169-$AD169&gt;0,1,0)</f>
        <v>1</v>
      </c>
      <c r="AG169" s="60" t="s">
        <v>26</v>
      </c>
      <c r="AH169" s="72">
        <f>IF($AB169-$AD169&lt;0,1,0)</f>
        <v>0</v>
      </c>
      <c r="AI169" s="73"/>
    </row>
    <row r="170" spans="1:35" ht="14.25" customHeight="1">
      <c r="A170" s="15" t="s">
        <v>21</v>
      </c>
      <c r="B170" s="1" t="str">
        <f>CONCATENATE(D159,"  -  ",D160)</f>
        <v>Aleksi O´Connor, MBF  -  </v>
      </c>
      <c r="G170" s="58"/>
      <c r="H170" s="64" t="s">
        <v>26</v>
      </c>
      <c r="I170" s="59"/>
      <c r="J170" s="65"/>
      <c r="K170" s="58"/>
      <c r="L170" s="64" t="s">
        <v>26</v>
      </c>
      <c r="M170" s="59"/>
      <c r="N170" s="65"/>
      <c r="O170" s="58"/>
      <c r="P170" s="64" t="s">
        <v>26</v>
      </c>
      <c r="Q170" s="59"/>
      <c r="R170" s="66"/>
      <c r="S170" s="58"/>
      <c r="T170" s="64" t="s">
        <v>26</v>
      </c>
      <c r="U170" s="59"/>
      <c r="V170" s="66"/>
      <c r="W170" s="58"/>
      <c r="X170" s="64" t="s">
        <v>26</v>
      </c>
      <c r="Y170" s="59"/>
      <c r="Z170" s="65"/>
      <c r="AA170" s="65"/>
      <c r="AB170" s="78">
        <f>IF($G170-$I170&gt;0,1,0)+IF($K170-$M170&gt;0,1,0)+IF($O170-$Q170&gt;0,1,0)+IF($S170-$U170&gt;0,1,0)+IF($W170-$Y170&gt;0,1,0)</f>
        <v>0</v>
      </c>
      <c r="AC170" s="79" t="s">
        <v>26</v>
      </c>
      <c r="AD170" s="80">
        <f>IF($G170-$I170&lt;0,1,0)+IF($K170-$M170&lt;0,1,0)+IF($O170-$Q170&lt;0,1,0)+IF($S170-$U170&lt;0,1,0)+IF($W170-$Y170&lt;0,1,0)</f>
        <v>0</v>
      </c>
      <c r="AE170" s="70"/>
      <c r="AF170" s="81">
        <f>IF($AB170-$AD170&gt;0,1,0)</f>
        <v>0</v>
      </c>
      <c r="AG170" s="62" t="s">
        <v>26</v>
      </c>
      <c r="AH170" s="82">
        <f>IF($AB170-$AD170&lt;0,1,0)</f>
        <v>0</v>
      </c>
      <c r="AI170" s="73"/>
    </row>
  </sheetData>
  <mergeCells count="240">
    <mergeCell ref="Y160:AC160"/>
    <mergeCell ref="AD160:AH160"/>
    <mergeCell ref="E159:I159"/>
    <mergeCell ref="J159:N159"/>
    <mergeCell ref="E160:I160"/>
    <mergeCell ref="J160:N160"/>
    <mergeCell ref="O160:S160"/>
    <mergeCell ref="T160:X160"/>
    <mergeCell ref="O159:S159"/>
    <mergeCell ref="T159:X159"/>
    <mergeCell ref="Y157:AC157"/>
    <mergeCell ref="AD157:AH157"/>
    <mergeCell ref="Y158:AC158"/>
    <mergeCell ref="AD158:AH158"/>
    <mergeCell ref="Y159:AC159"/>
    <mergeCell ref="AD159:AH159"/>
    <mergeCell ref="E158:I158"/>
    <mergeCell ref="J158:N158"/>
    <mergeCell ref="O158:S158"/>
    <mergeCell ref="T158:X158"/>
    <mergeCell ref="E157:I157"/>
    <mergeCell ref="J157:N157"/>
    <mergeCell ref="O157:S157"/>
    <mergeCell ref="T157:X157"/>
    <mergeCell ref="Y156:AC156"/>
    <mergeCell ref="AD156:AH156"/>
    <mergeCell ref="E141:I141"/>
    <mergeCell ref="J141:N141"/>
    <mergeCell ref="E156:I156"/>
    <mergeCell ref="J156:N156"/>
    <mergeCell ref="O156:S156"/>
    <mergeCell ref="T156:X156"/>
    <mergeCell ref="O141:S141"/>
    <mergeCell ref="T141:X141"/>
    <mergeCell ref="Y139:AC139"/>
    <mergeCell ref="AD139:AH139"/>
    <mergeCell ref="Y140:AC140"/>
    <mergeCell ref="AD140:AH140"/>
    <mergeCell ref="Y141:AC141"/>
    <mergeCell ref="AD141:AH141"/>
    <mergeCell ref="E140:I140"/>
    <mergeCell ref="J140:N140"/>
    <mergeCell ref="O140:S140"/>
    <mergeCell ref="T140:X140"/>
    <mergeCell ref="E139:I139"/>
    <mergeCell ref="J139:N139"/>
    <mergeCell ref="O139:S139"/>
    <mergeCell ref="T139:X139"/>
    <mergeCell ref="Y138:AC138"/>
    <mergeCell ref="AD138:AH138"/>
    <mergeCell ref="E137:I137"/>
    <mergeCell ref="J137:N137"/>
    <mergeCell ref="E138:I138"/>
    <mergeCell ref="J138:N138"/>
    <mergeCell ref="O138:S138"/>
    <mergeCell ref="T138:X138"/>
    <mergeCell ref="O137:S137"/>
    <mergeCell ref="T137:X137"/>
    <mergeCell ref="Y116:AC116"/>
    <mergeCell ref="AD116:AH116"/>
    <mergeCell ref="Y117:AC117"/>
    <mergeCell ref="AD117:AH117"/>
    <mergeCell ref="Y137:AC137"/>
    <mergeCell ref="AD137:AH137"/>
    <mergeCell ref="E117:I117"/>
    <mergeCell ref="J117:N117"/>
    <mergeCell ref="O117:S117"/>
    <mergeCell ref="T117:X117"/>
    <mergeCell ref="E116:I116"/>
    <mergeCell ref="J116:N116"/>
    <mergeCell ref="O116:S116"/>
    <mergeCell ref="T116:X116"/>
    <mergeCell ref="Y115:AC115"/>
    <mergeCell ref="AD115:AH115"/>
    <mergeCell ref="E114:I114"/>
    <mergeCell ref="J114:N114"/>
    <mergeCell ref="E115:I115"/>
    <mergeCell ref="J115:N115"/>
    <mergeCell ref="O115:S115"/>
    <mergeCell ref="T115:X115"/>
    <mergeCell ref="O114:S114"/>
    <mergeCell ref="T114:X114"/>
    <mergeCell ref="Y98:AC98"/>
    <mergeCell ref="AD98:AH98"/>
    <mergeCell ref="Y113:AC113"/>
    <mergeCell ref="AD113:AH113"/>
    <mergeCell ref="Y114:AC114"/>
    <mergeCell ref="AD114:AH114"/>
    <mergeCell ref="E113:I113"/>
    <mergeCell ref="J113:N113"/>
    <mergeCell ref="O113:S113"/>
    <mergeCell ref="T113:X113"/>
    <mergeCell ref="E98:I98"/>
    <mergeCell ref="J98:N98"/>
    <mergeCell ref="O98:S98"/>
    <mergeCell ref="T98:X98"/>
    <mergeCell ref="Y97:AC97"/>
    <mergeCell ref="AD97:AH97"/>
    <mergeCell ref="E96:I96"/>
    <mergeCell ref="J96:N96"/>
    <mergeCell ref="E97:I97"/>
    <mergeCell ref="J97:N97"/>
    <mergeCell ref="O97:S97"/>
    <mergeCell ref="T97:X97"/>
    <mergeCell ref="O96:S96"/>
    <mergeCell ref="T96:X96"/>
    <mergeCell ref="Y94:AC94"/>
    <mergeCell ref="AD94:AH94"/>
    <mergeCell ref="Y95:AC95"/>
    <mergeCell ref="AD95:AH95"/>
    <mergeCell ref="Y96:AC96"/>
    <mergeCell ref="AD96:AH96"/>
    <mergeCell ref="E95:I95"/>
    <mergeCell ref="J95:N95"/>
    <mergeCell ref="O95:S95"/>
    <mergeCell ref="T95:X95"/>
    <mergeCell ref="E94:I94"/>
    <mergeCell ref="J94:N94"/>
    <mergeCell ref="O94:S94"/>
    <mergeCell ref="T94:X94"/>
    <mergeCell ref="Y74:AC74"/>
    <mergeCell ref="AD74:AH74"/>
    <mergeCell ref="E73:I73"/>
    <mergeCell ref="J73:N73"/>
    <mergeCell ref="E74:I74"/>
    <mergeCell ref="J74:N74"/>
    <mergeCell ref="O74:S74"/>
    <mergeCell ref="T74:X74"/>
    <mergeCell ref="O73:S73"/>
    <mergeCell ref="T73:X73"/>
    <mergeCell ref="Y71:AC71"/>
    <mergeCell ref="AD71:AH71"/>
    <mergeCell ref="Y72:AC72"/>
    <mergeCell ref="AD72:AH72"/>
    <mergeCell ref="Y73:AC73"/>
    <mergeCell ref="AD73:AH73"/>
    <mergeCell ref="E72:I72"/>
    <mergeCell ref="J72:N72"/>
    <mergeCell ref="O72:S72"/>
    <mergeCell ref="T72:X72"/>
    <mergeCell ref="E71:I71"/>
    <mergeCell ref="J71:N71"/>
    <mergeCell ref="O71:S71"/>
    <mergeCell ref="T71:X71"/>
    <mergeCell ref="Y70:AC70"/>
    <mergeCell ref="AD70:AH70"/>
    <mergeCell ref="E55:I55"/>
    <mergeCell ref="J55:N55"/>
    <mergeCell ref="E70:I70"/>
    <mergeCell ref="J70:N70"/>
    <mergeCell ref="O70:S70"/>
    <mergeCell ref="T70:X70"/>
    <mergeCell ref="O55:S55"/>
    <mergeCell ref="T55:X55"/>
    <mergeCell ref="Y53:AC53"/>
    <mergeCell ref="AD53:AH53"/>
    <mergeCell ref="Y54:AC54"/>
    <mergeCell ref="AD54:AH54"/>
    <mergeCell ref="Y55:AC55"/>
    <mergeCell ref="AD55:AH55"/>
    <mergeCell ref="E54:I54"/>
    <mergeCell ref="J54:N54"/>
    <mergeCell ref="O54:S54"/>
    <mergeCell ref="T54:X54"/>
    <mergeCell ref="E53:I53"/>
    <mergeCell ref="J53:N53"/>
    <mergeCell ref="O53:S53"/>
    <mergeCell ref="T53:X53"/>
    <mergeCell ref="Y51:AC51"/>
    <mergeCell ref="AD51:AH51"/>
    <mergeCell ref="E52:I52"/>
    <mergeCell ref="J52:N52"/>
    <mergeCell ref="O52:S52"/>
    <mergeCell ref="T52:X52"/>
    <mergeCell ref="Y52:AC52"/>
    <mergeCell ref="AD52:AH52"/>
    <mergeCell ref="E51:I51"/>
    <mergeCell ref="J51:N51"/>
    <mergeCell ref="O51:S51"/>
    <mergeCell ref="T51:X51"/>
    <mergeCell ref="Y9:AC9"/>
    <mergeCell ref="AD9:AH9"/>
    <mergeCell ref="Y10:AC10"/>
    <mergeCell ref="AD10:AH10"/>
    <mergeCell ref="O10:S10"/>
    <mergeCell ref="T10:X10"/>
    <mergeCell ref="O9:S9"/>
    <mergeCell ref="T9:X9"/>
    <mergeCell ref="E9:I9"/>
    <mergeCell ref="J9:N9"/>
    <mergeCell ref="E10:I10"/>
    <mergeCell ref="J10:N10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J26"/>
  <sheetViews>
    <sheetView zoomScale="75" zoomScaleNormal="75" workbookViewId="0" topLeftCell="A1">
      <selection activeCell="B2" sqref="B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6" t="s">
        <v>73</v>
      </c>
    </row>
    <row r="2" ht="15" customHeight="1">
      <c r="D2" s="10"/>
    </row>
    <row r="3" spans="4:10" ht="15" customHeight="1">
      <c r="D3" s="9"/>
      <c r="G3" s="155" t="s">
        <v>29</v>
      </c>
      <c r="H3" s="156" t="str">
        <f>IF(J17="","",VLOOKUP(J17,D9:F26,3))</f>
        <v>Otto Tennilä, PT 75</v>
      </c>
      <c r="I3" s="9"/>
      <c r="J3" s="9" t="str">
        <f>IF(J18="","",J18)</f>
        <v>5,-3,7,1</v>
      </c>
    </row>
    <row r="4" spans="4:10" ht="15.75">
      <c r="D4" s="125" t="s">
        <v>150</v>
      </c>
      <c r="G4" s="155" t="s">
        <v>30</v>
      </c>
      <c r="H4" s="9" t="str">
        <f>IF(J17="","",IF(I12=J17,VLOOKUP(I22,D9:F26,3),VLOOKUP(I12,D9:F26,3)))</f>
        <v>Ville Julin, SeSi</v>
      </c>
      <c r="I4" s="9"/>
      <c r="J4" s="9"/>
    </row>
    <row r="5" spans="4:10" ht="15" customHeight="1">
      <c r="D5" s="9"/>
      <c r="G5" s="155" t="s">
        <v>31</v>
      </c>
      <c r="H5" s="9" t="str">
        <f>IF(I12="","",IF(H10=I12,VLOOKUP(H14,$D$9:$F$26,3),VLOOKUP(H10,$D$9:$F$26,3)))</f>
        <v>Sampo Hallapää, PT Espoo</v>
      </c>
      <c r="I5" s="9"/>
      <c r="J5" s="9"/>
    </row>
    <row r="6" spans="4:10" ht="15" customHeight="1">
      <c r="D6" s="9"/>
      <c r="G6" s="155" t="s">
        <v>31</v>
      </c>
      <c r="H6" s="9" t="str">
        <f>IF(I22="","",IF(H20=I22,VLOOKUP(H24,$D$9:$F$26,3),VLOOKUP(H20,$D$9:$F$26,3)))</f>
        <v>Riku Autio, KoKa</v>
      </c>
      <c r="I6" s="9"/>
      <c r="J6" s="9"/>
    </row>
    <row r="8" spans="4:6" ht="15" customHeight="1">
      <c r="D8" s="2"/>
      <c r="E8" s="2"/>
      <c r="F8" s="2"/>
    </row>
    <row r="9" spans="3:10" ht="14.25" customHeight="1">
      <c r="C9" s="20">
        <v>15</v>
      </c>
      <c r="D9" s="44">
        <v>1</v>
      </c>
      <c r="E9" s="38"/>
      <c r="F9" s="5" t="str">
        <f>IF(C9=0,"",INDEX(Nimet!$A$2:$D$251,C9,4))</f>
        <v>Otto Tennilä, PT 75</v>
      </c>
      <c r="G9" s="34">
        <v>1</v>
      </c>
      <c r="H9" s="22"/>
      <c r="I9" s="22"/>
      <c r="J9" s="22"/>
    </row>
    <row r="10" spans="3:10" ht="14.25" customHeight="1">
      <c r="C10" s="20">
        <v>21</v>
      </c>
      <c r="D10" s="43">
        <v>2</v>
      </c>
      <c r="E10" s="39"/>
      <c r="F10" s="4" t="str">
        <f>IF(C10=0,"",INDEX(Nimet!$A$2:$D$251,C10,4))</f>
        <v>Jesse Toivanen, KuPTS</v>
      </c>
      <c r="G10" s="111" t="s">
        <v>203</v>
      </c>
      <c r="H10" s="35">
        <v>1</v>
      </c>
      <c r="I10" s="22"/>
      <c r="J10" s="22"/>
    </row>
    <row r="11" spans="3:10" ht="14.25" customHeight="1">
      <c r="C11" s="20">
        <v>9</v>
      </c>
      <c r="D11" s="42">
        <v>3</v>
      </c>
      <c r="E11" s="38"/>
      <c r="F11" s="5" t="str">
        <f>IF(C11=0,"",INDEX(Nimet!$A$2:$D$251,C11,4))</f>
        <v>Sami Ruohonen, KoKa</v>
      </c>
      <c r="G11" s="37">
        <v>4</v>
      </c>
      <c r="H11" s="112" t="s">
        <v>211</v>
      </c>
      <c r="I11" s="22"/>
      <c r="J11" s="22"/>
    </row>
    <row r="12" spans="3:10" ht="14.25" customHeight="1">
      <c r="C12" s="20">
        <v>49</v>
      </c>
      <c r="D12" s="43">
        <v>4</v>
      </c>
      <c r="E12" s="39"/>
      <c r="F12" s="4" t="str">
        <f>IF(C12=0,"",INDEX(Nimet!$A$2:$D$251,C12,4))</f>
        <v>Ilkka Saarnilehto, MBF</v>
      </c>
      <c r="G12" s="32" t="s">
        <v>199</v>
      </c>
      <c r="H12" s="23"/>
      <c r="I12" s="35">
        <v>1</v>
      </c>
      <c r="J12" s="22"/>
    </row>
    <row r="13" spans="3:10" ht="14.25" customHeight="1">
      <c r="C13" s="20">
        <v>3</v>
      </c>
      <c r="D13" s="42">
        <v>5</v>
      </c>
      <c r="E13" s="38"/>
      <c r="F13" s="5" t="str">
        <f>IF(C13=0,"",INDEX(Nimet!$A$2:$D$251,C13,4))</f>
        <v>Toivo Karhu, TuPy</v>
      </c>
      <c r="G13" s="34">
        <v>5</v>
      </c>
      <c r="H13" s="23"/>
      <c r="I13" s="112" t="s">
        <v>222</v>
      </c>
      <c r="J13" s="22"/>
    </row>
    <row r="14" spans="3:10" ht="14.25" customHeight="1">
      <c r="C14" s="20">
        <v>30</v>
      </c>
      <c r="D14" s="43">
        <v>6</v>
      </c>
      <c r="E14" s="39"/>
      <c r="F14" s="4" t="str">
        <f>IF(C14=0,"",INDEX(Nimet!$A$2:$D$251,C14,4))</f>
        <v>Siyan Zhuang, PT Espoo</v>
      </c>
      <c r="G14" s="111" t="s">
        <v>197</v>
      </c>
      <c r="H14" s="36">
        <v>8</v>
      </c>
      <c r="I14" s="23"/>
      <c r="J14" s="22"/>
    </row>
    <row r="15" spans="3:10" ht="14.25" customHeight="1">
      <c r="C15" s="20">
        <v>33</v>
      </c>
      <c r="D15" s="42">
        <v>7</v>
      </c>
      <c r="E15" s="38"/>
      <c r="F15" s="5" t="str">
        <f>IF(C15=0,"",INDEX(Nimet!$A$2:$D$251,C15,4))</f>
        <v>Jancarlo Rodriguez, Por-83</v>
      </c>
      <c r="G15" s="37">
        <v>8</v>
      </c>
      <c r="H15" s="32" t="s">
        <v>205</v>
      </c>
      <c r="I15" s="23"/>
      <c r="J15" s="22"/>
    </row>
    <row r="16" spans="3:10" ht="14.25" customHeight="1">
      <c r="C16" s="20">
        <v>29</v>
      </c>
      <c r="D16" s="43">
        <v>8</v>
      </c>
      <c r="E16" s="39"/>
      <c r="F16" s="4" t="str">
        <f>IF(C16=0,"",INDEX(Nimet!$A$2:$D$251,C16,4))</f>
        <v>Sampo Hallapää, PT Espoo</v>
      </c>
      <c r="G16" s="32" t="s">
        <v>201</v>
      </c>
      <c r="H16" s="22"/>
      <c r="I16" s="23"/>
      <c r="J16" s="22"/>
    </row>
    <row r="17" spans="4:10" ht="14.25" customHeight="1">
      <c r="D17" s="3"/>
      <c r="E17" s="41"/>
      <c r="F17" s="3"/>
      <c r="G17" s="32"/>
      <c r="H17" s="22"/>
      <c r="I17" s="23"/>
      <c r="J17" s="34">
        <v>1</v>
      </c>
    </row>
    <row r="18" spans="4:10" ht="14.25" customHeight="1">
      <c r="D18" s="2"/>
      <c r="E18" s="39"/>
      <c r="F18" s="2"/>
      <c r="G18" s="33"/>
      <c r="H18" s="24"/>
      <c r="I18" s="23"/>
      <c r="J18" s="113" t="s">
        <v>226</v>
      </c>
    </row>
    <row r="19" spans="3:10" ht="15" customHeight="1">
      <c r="C19" s="20">
        <v>6</v>
      </c>
      <c r="D19" s="42">
        <v>9</v>
      </c>
      <c r="E19" s="38"/>
      <c r="F19" s="5" t="str">
        <f>IF(C19=0,"",INDEX(Nimet!$A$2:$D$251,C19,4))</f>
        <v>Riku Autio, KoKa</v>
      </c>
      <c r="G19" s="34">
        <v>9</v>
      </c>
      <c r="H19" s="22"/>
      <c r="I19" s="23"/>
      <c r="J19" s="22"/>
    </row>
    <row r="20" spans="3:10" ht="15" customHeight="1">
      <c r="C20" s="20">
        <v>51</v>
      </c>
      <c r="D20" s="43">
        <v>10</v>
      </c>
      <c r="E20" s="39"/>
      <c r="F20" s="4" t="str">
        <f>IF(C20=0,"",INDEX(Nimet!$A$2:$D$251,C20,4))</f>
        <v>Johan Engman, MBF</v>
      </c>
      <c r="G20" s="111" t="s">
        <v>200</v>
      </c>
      <c r="H20" s="35">
        <v>9</v>
      </c>
      <c r="I20" s="23"/>
      <c r="J20" s="22"/>
    </row>
    <row r="21" spans="3:10" ht="15" customHeight="1">
      <c r="C21" s="20">
        <v>43</v>
      </c>
      <c r="D21" s="42">
        <v>11</v>
      </c>
      <c r="E21" s="38"/>
      <c r="F21" s="5" t="str">
        <f>IF(C21=0,"",INDEX(Nimet!$A$2:$D$251,C21,4))</f>
        <v>Mikael Aikio, SeSi</v>
      </c>
      <c r="G21" s="37">
        <v>12</v>
      </c>
      <c r="H21" s="112" t="s">
        <v>204</v>
      </c>
      <c r="I21" s="23"/>
      <c r="J21" s="22"/>
    </row>
    <row r="22" spans="3:10" ht="15" customHeight="1">
      <c r="C22" s="20">
        <v>35</v>
      </c>
      <c r="D22" s="43">
        <v>12</v>
      </c>
      <c r="E22" s="39"/>
      <c r="F22" s="4" t="str">
        <f>IF(C22=0,"",INDEX(Nimet!$A$2:$D$251,C22,4))</f>
        <v>Roni Kantola, TuKa</v>
      </c>
      <c r="G22" s="32" t="s">
        <v>198</v>
      </c>
      <c r="H22" s="23"/>
      <c r="I22" s="36">
        <v>16</v>
      </c>
      <c r="J22" s="22"/>
    </row>
    <row r="23" spans="3:10" ht="15" customHeight="1">
      <c r="C23" s="20">
        <v>50</v>
      </c>
      <c r="D23" s="42">
        <v>13</v>
      </c>
      <c r="E23" s="38"/>
      <c r="F23" s="5" t="str">
        <f>IF(C23=0,"",INDEX(Nimet!$A$2:$D$251,C23,4))</f>
        <v>Miikka O´Connor, MBF</v>
      </c>
      <c r="G23" s="34">
        <v>14</v>
      </c>
      <c r="H23" s="23"/>
      <c r="I23" s="32" t="s">
        <v>216</v>
      </c>
      <c r="J23" s="22"/>
    </row>
    <row r="24" spans="3:10" ht="15" customHeight="1">
      <c r="C24" s="20">
        <v>7</v>
      </c>
      <c r="D24" s="43">
        <v>14</v>
      </c>
      <c r="E24" s="39"/>
      <c r="F24" s="4" t="str">
        <f>IF(C24=0,"",INDEX(Nimet!$A$2:$D$251,C24,4))</f>
        <v>Lauri Kujala, KoKa</v>
      </c>
      <c r="G24" s="111" t="s">
        <v>206</v>
      </c>
      <c r="H24" s="36">
        <v>16</v>
      </c>
      <c r="I24" s="22"/>
      <c r="J24" s="22"/>
    </row>
    <row r="25" spans="3:10" ht="15" customHeight="1">
      <c r="C25" s="20">
        <v>1</v>
      </c>
      <c r="D25" s="42">
        <v>15</v>
      </c>
      <c r="E25" s="38"/>
      <c r="F25" s="5" t="str">
        <f>IF(C25=0,"",INDEX(Nimet!$A$2:$D$251,C25,4))</f>
        <v>Aleksi Parkkinen, TuPy</v>
      </c>
      <c r="G25" s="37">
        <v>16</v>
      </c>
      <c r="H25" s="32" t="s">
        <v>209</v>
      </c>
      <c r="I25" s="22"/>
      <c r="J25" s="22"/>
    </row>
    <row r="26" spans="3:10" ht="15" customHeight="1">
      <c r="C26" s="20">
        <v>42</v>
      </c>
      <c r="D26" s="43">
        <v>16</v>
      </c>
      <c r="E26" s="39"/>
      <c r="F26" s="4" t="str">
        <f>IF(C26=0,"",INDEX(Nimet!$A$2:$D$251,C26,4))</f>
        <v>Ville Julin, SeSi</v>
      </c>
      <c r="G26" s="32" t="s">
        <v>207</v>
      </c>
      <c r="H26" s="22"/>
      <c r="I26" s="22"/>
      <c r="J26" s="2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4"/>
  <sheetViews>
    <sheetView zoomScale="75" zoomScaleNormal="75" workbookViewId="0" topLeftCell="A1">
      <selection activeCell="A2" sqref="A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73</v>
      </c>
      <c r="Y1" s="19" t="s">
        <v>27</v>
      </c>
      <c r="AE1" s="19"/>
      <c r="AF1" s="19"/>
      <c r="AG1" s="19"/>
      <c r="AH1" s="19"/>
    </row>
    <row r="2" spans="2:37" ht="18">
      <c r="B2" s="10"/>
      <c r="Y2" s="1" t="s">
        <v>3</v>
      </c>
      <c r="AF2" s="25" t="s">
        <v>12</v>
      </c>
      <c r="AI2" s="25" t="s">
        <v>5</v>
      </c>
      <c r="AK2" s="25"/>
    </row>
    <row r="3" spans="2:37" ht="15" customHeight="1">
      <c r="B3" s="9"/>
      <c r="Y3" s="1" t="s">
        <v>7</v>
      </c>
      <c r="AF3" s="25" t="s">
        <v>8</v>
      </c>
      <c r="AI3" s="25" t="s">
        <v>17</v>
      </c>
      <c r="AK3" s="25"/>
    </row>
    <row r="4" spans="2:37" ht="15.75">
      <c r="B4" s="125" t="s">
        <v>151</v>
      </c>
      <c r="Y4" s="1" t="s">
        <v>11</v>
      </c>
      <c r="AF4" s="25" t="s">
        <v>20</v>
      </c>
      <c r="AI4" s="25" t="s">
        <v>21</v>
      </c>
      <c r="AK4" s="25"/>
    </row>
    <row r="5" spans="2:37" ht="15" customHeight="1">
      <c r="B5" s="9"/>
      <c r="AI5" s="25"/>
      <c r="AJ5" s="25"/>
      <c r="AK5" s="25"/>
    </row>
    <row r="6" spans="2:37" ht="15.75">
      <c r="B6" s="125" t="s">
        <v>156</v>
      </c>
      <c r="AI6" s="25"/>
      <c r="AJ6" s="25"/>
      <c r="AK6" s="25"/>
    </row>
    <row r="7" ht="15" customHeight="1">
      <c r="B7" s="9"/>
    </row>
    <row r="8" spans="2:4" ht="14.25" customHeight="1">
      <c r="B8" s="88" t="s">
        <v>32</v>
      </c>
      <c r="C8" s="28"/>
      <c r="D8" s="28"/>
    </row>
    <row r="9" spans="2:35" ht="14.25" customHeight="1">
      <c r="B9" s="12"/>
      <c r="C9" s="13"/>
      <c r="D9" s="14"/>
      <c r="E9" s="157">
        <v>1</v>
      </c>
      <c r="F9" s="158"/>
      <c r="G9" s="158"/>
      <c r="H9" s="158"/>
      <c r="I9" s="159"/>
      <c r="J9" s="157">
        <v>2</v>
      </c>
      <c r="K9" s="160"/>
      <c r="L9" s="160"/>
      <c r="M9" s="160"/>
      <c r="N9" s="161"/>
      <c r="O9" s="157">
        <v>3</v>
      </c>
      <c r="P9" s="160"/>
      <c r="Q9" s="160"/>
      <c r="R9" s="160"/>
      <c r="S9" s="161"/>
      <c r="T9" s="157">
        <v>4</v>
      </c>
      <c r="U9" s="160"/>
      <c r="V9" s="160"/>
      <c r="W9" s="160"/>
      <c r="X9" s="161"/>
      <c r="Y9" s="157" t="s">
        <v>0</v>
      </c>
      <c r="Z9" s="158"/>
      <c r="AA9" s="158"/>
      <c r="AB9" s="158"/>
      <c r="AC9" s="159"/>
      <c r="AD9" s="157" t="s">
        <v>1</v>
      </c>
      <c r="AE9" s="158"/>
      <c r="AF9" s="158"/>
      <c r="AG9" s="158"/>
      <c r="AH9" s="159"/>
      <c r="AI9" s="26" t="s">
        <v>2</v>
      </c>
    </row>
    <row r="10" spans="1:35" ht="14.25" customHeight="1">
      <c r="A10" s="20">
        <v>39</v>
      </c>
      <c r="B10" s="27">
        <v>1</v>
      </c>
      <c r="C10" s="31">
        <v>1</v>
      </c>
      <c r="D10" s="14" t="str">
        <f>IF(A10=0,"",INDEX(Nimet!$A$2:$D$251,A10,4))</f>
        <v>Jannika Oksanen, TIP-70</v>
      </c>
      <c r="E10" s="162"/>
      <c r="F10" s="163"/>
      <c r="G10" s="163"/>
      <c r="H10" s="163"/>
      <c r="I10" s="164"/>
      <c r="J10" s="165" t="str">
        <f>CONCATENATE(AB22,"-",AD22)</f>
        <v>3-0</v>
      </c>
      <c r="K10" s="166"/>
      <c r="L10" s="166"/>
      <c r="M10" s="166"/>
      <c r="N10" s="167"/>
      <c r="O10" s="165" t="str">
        <f>CONCATENATE(AB16,"-",AD16)</f>
        <v>3-0</v>
      </c>
      <c r="P10" s="166"/>
      <c r="Q10" s="166"/>
      <c r="R10" s="166"/>
      <c r="S10" s="167"/>
      <c r="T10" s="165" t="str">
        <f>CONCATENATE(AB19,"-",AD19)</f>
        <v>3-0</v>
      </c>
      <c r="U10" s="166"/>
      <c r="V10" s="166"/>
      <c r="W10" s="166"/>
      <c r="X10" s="167"/>
      <c r="Y10" s="157" t="str">
        <f>CONCATENATE(AF16+AF19+AF22,"-",AH16+AH19+AH22)</f>
        <v>3-0</v>
      </c>
      <c r="Z10" s="160"/>
      <c r="AA10" s="160"/>
      <c r="AB10" s="160"/>
      <c r="AC10" s="161"/>
      <c r="AD10" s="157" t="str">
        <f>CONCATENATE(AB16+AB19+AB22,"-",AD16+AD19+AD22)</f>
        <v>9-0</v>
      </c>
      <c r="AE10" s="160"/>
      <c r="AF10" s="160"/>
      <c r="AG10" s="160"/>
      <c r="AH10" s="161"/>
      <c r="AI10" s="63">
        <v>1</v>
      </c>
    </row>
    <row r="11" spans="1:35" ht="14.25" customHeight="1">
      <c r="A11" s="20">
        <v>59</v>
      </c>
      <c r="B11" s="27">
        <v>2</v>
      </c>
      <c r="C11" s="31">
        <v>7</v>
      </c>
      <c r="D11" s="14" t="str">
        <f>IF(A11=0,"",INDEX(Nimet!$A$2:$D$251,A11,4))</f>
        <v>Esther Goldberg, MBF</v>
      </c>
      <c r="E11" s="165" t="str">
        <f>CONCATENATE(AD22,"-",AB22)</f>
        <v>0-3</v>
      </c>
      <c r="F11" s="166"/>
      <c r="G11" s="166"/>
      <c r="H11" s="166"/>
      <c r="I11" s="167"/>
      <c r="J11" s="162"/>
      <c r="K11" s="163"/>
      <c r="L11" s="163"/>
      <c r="M11" s="163"/>
      <c r="N11" s="164"/>
      <c r="O11" s="165" t="str">
        <f>CONCATENATE(AB20,"-",AD20)</f>
        <v>3-0</v>
      </c>
      <c r="P11" s="166"/>
      <c r="Q11" s="166"/>
      <c r="R11" s="166"/>
      <c r="S11" s="167"/>
      <c r="T11" s="165" t="str">
        <f>CONCATENATE(AB17,"-",AD17)</f>
        <v>3-0</v>
      </c>
      <c r="U11" s="166"/>
      <c r="V11" s="166"/>
      <c r="W11" s="166"/>
      <c r="X11" s="167"/>
      <c r="Y11" s="157" t="str">
        <f>CONCATENATE(AF17+AF20+AH22,"-",AH17+AH20+AF22)</f>
        <v>2-1</v>
      </c>
      <c r="Z11" s="160"/>
      <c r="AA11" s="160"/>
      <c r="AB11" s="160"/>
      <c r="AC11" s="161"/>
      <c r="AD11" s="157" t="str">
        <f>CONCATENATE(AB17+AB20+AD22,"-",AD17+AD20+AB22)</f>
        <v>6-3</v>
      </c>
      <c r="AE11" s="160"/>
      <c r="AF11" s="160"/>
      <c r="AG11" s="160"/>
      <c r="AH11" s="161"/>
      <c r="AI11" s="63">
        <v>2</v>
      </c>
    </row>
    <row r="12" spans="1:35" ht="14.25" customHeight="1">
      <c r="A12" s="20">
        <v>14</v>
      </c>
      <c r="B12" s="27">
        <v>3</v>
      </c>
      <c r="C12" s="31">
        <v>17</v>
      </c>
      <c r="D12" s="14" t="str">
        <f>IF(A12=0,"",INDEX(Nimet!$A$2:$D$251,A12,4))</f>
        <v>Sabina Englund, ParPi</v>
      </c>
      <c r="E12" s="165" t="str">
        <f>CONCATENATE(AD16,"-",AB16)</f>
        <v>0-3</v>
      </c>
      <c r="F12" s="166"/>
      <c r="G12" s="166"/>
      <c r="H12" s="166"/>
      <c r="I12" s="167"/>
      <c r="J12" s="165" t="str">
        <f>CONCATENATE(AD20,"-",AB20)</f>
        <v>0-3</v>
      </c>
      <c r="K12" s="166"/>
      <c r="L12" s="166"/>
      <c r="M12" s="166"/>
      <c r="N12" s="167"/>
      <c r="O12" s="162"/>
      <c r="P12" s="163"/>
      <c r="Q12" s="163"/>
      <c r="R12" s="163"/>
      <c r="S12" s="164"/>
      <c r="T12" s="165" t="str">
        <f>CONCATENATE(AB23,"-",AD23)</f>
        <v>0-3</v>
      </c>
      <c r="U12" s="166"/>
      <c r="V12" s="166"/>
      <c r="W12" s="166"/>
      <c r="X12" s="167"/>
      <c r="Y12" s="157" t="str">
        <f>CONCATENATE(AH16+AH20+AF23,"-",AF16+AF20+AH23)</f>
        <v>0-3</v>
      </c>
      <c r="Z12" s="160"/>
      <c r="AA12" s="160"/>
      <c r="AB12" s="160"/>
      <c r="AC12" s="161"/>
      <c r="AD12" s="157" t="str">
        <f>CONCATENATE(AD16+AD20+AB23,"-",AB16+AB20+AD23)</f>
        <v>0-9</v>
      </c>
      <c r="AE12" s="160"/>
      <c r="AF12" s="160"/>
      <c r="AG12" s="160"/>
      <c r="AH12" s="161"/>
      <c r="AI12" s="63">
        <v>4</v>
      </c>
    </row>
    <row r="13" spans="1:35" ht="14.25" customHeight="1">
      <c r="A13" s="20">
        <v>31</v>
      </c>
      <c r="B13" s="27">
        <v>4</v>
      </c>
      <c r="C13" s="31">
        <v>8</v>
      </c>
      <c r="D13" s="14" t="str">
        <f>IF(A13=0,"",INDEX(Nimet!$A$2:$D$251,A13,4))</f>
        <v>Anna Kirichenko, PT Espoo</v>
      </c>
      <c r="E13" s="165" t="str">
        <f>CONCATENATE(AD19,"-",AB19)</f>
        <v>0-3</v>
      </c>
      <c r="F13" s="166"/>
      <c r="G13" s="166"/>
      <c r="H13" s="166"/>
      <c r="I13" s="167"/>
      <c r="J13" s="165" t="str">
        <f>CONCATENATE(AD17,"-",AB17)</f>
        <v>0-3</v>
      </c>
      <c r="K13" s="166"/>
      <c r="L13" s="166"/>
      <c r="M13" s="166"/>
      <c r="N13" s="167"/>
      <c r="O13" s="165" t="str">
        <f>CONCATENATE(AD23,"-",AB23)</f>
        <v>3-0</v>
      </c>
      <c r="P13" s="166"/>
      <c r="Q13" s="166"/>
      <c r="R13" s="166"/>
      <c r="S13" s="167"/>
      <c r="T13" s="162"/>
      <c r="U13" s="163"/>
      <c r="V13" s="163"/>
      <c r="W13" s="163"/>
      <c r="X13" s="164"/>
      <c r="Y13" s="157" t="str">
        <f>CONCATENATE(AH17+AH19+AH23,"-",AF17+AF19+AF23)</f>
        <v>1-2</v>
      </c>
      <c r="Z13" s="160"/>
      <c r="AA13" s="160"/>
      <c r="AB13" s="160"/>
      <c r="AC13" s="161"/>
      <c r="AD13" s="157" t="str">
        <f>CONCATENATE(AD17+AD19+AD23,"-",AB17+AB19+AB23)</f>
        <v>3-6</v>
      </c>
      <c r="AE13" s="160"/>
      <c r="AF13" s="160"/>
      <c r="AG13" s="160"/>
      <c r="AH13" s="161"/>
      <c r="AI13" s="63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27</v>
      </c>
      <c r="G15" s="53"/>
      <c r="H15" s="54">
        <v>1</v>
      </c>
      <c r="I15" s="55"/>
      <c r="J15" s="45"/>
      <c r="K15" s="48"/>
      <c r="L15" s="47">
        <v>2</v>
      </c>
      <c r="M15" s="49"/>
      <c r="N15" s="45"/>
      <c r="O15" s="48"/>
      <c r="P15" s="47">
        <v>3</v>
      </c>
      <c r="Q15" s="50"/>
      <c r="S15" s="51"/>
      <c r="T15" s="52">
        <v>4</v>
      </c>
      <c r="U15" s="50"/>
      <c r="W15" s="51"/>
      <c r="X15" s="52">
        <v>5</v>
      </c>
      <c r="Y15" s="50"/>
      <c r="Z15" s="3"/>
      <c r="AA15" s="3"/>
      <c r="AB15" s="51"/>
      <c r="AC15" s="46" t="s">
        <v>33</v>
      </c>
      <c r="AD15" s="50"/>
      <c r="AE15" s="45"/>
      <c r="AF15" s="48"/>
      <c r="AG15" s="56" t="s">
        <v>34</v>
      </c>
      <c r="AH15" s="57"/>
      <c r="AK15" s="11"/>
    </row>
    <row r="16" spans="1:40" ht="14.25" customHeight="1">
      <c r="A16" s="15" t="s">
        <v>12</v>
      </c>
      <c r="B16" s="1" t="str">
        <f>CONCATENATE(D10,"  -  ",D12)</f>
        <v>Jannika Oksanen, TIP-70  -  Sabina Englund, ParPi</v>
      </c>
      <c r="G16" s="58">
        <v>11</v>
      </c>
      <c r="H16" s="64" t="s">
        <v>26</v>
      </c>
      <c r="I16" s="59">
        <v>7</v>
      </c>
      <c r="J16" s="65"/>
      <c r="K16" s="58">
        <v>11</v>
      </c>
      <c r="L16" s="64" t="s">
        <v>26</v>
      </c>
      <c r="M16" s="59">
        <v>4</v>
      </c>
      <c r="N16" s="65"/>
      <c r="O16" s="58">
        <v>11</v>
      </c>
      <c r="P16" s="64" t="s">
        <v>26</v>
      </c>
      <c r="Q16" s="59">
        <v>2</v>
      </c>
      <c r="R16" s="66"/>
      <c r="S16" s="58"/>
      <c r="T16" s="64" t="s">
        <v>26</v>
      </c>
      <c r="U16" s="59"/>
      <c r="V16" s="66"/>
      <c r="W16" s="58"/>
      <c r="X16" s="64" t="s">
        <v>26</v>
      </c>
      <c r="Y16" s="59"/>
      <c r="Z16" s="65"/>
      <c r="AA16" s="65"/>
      <c r="AB16" s="67">
        <f>IF($G16-$I16&gt;0,1,0)+IF($K16-$M16&gt;0,1,0)+IF($O16-$Q16&gt;0,1,0)+IF($S16-$U16&gt;0,1,0)+IF($W16-$Y16&gt;0,1,0)</f>
        <v>3</v>
      </c>
      <c r="AC16" s="68" t="s">
        <v>26</v>
      </c>
      <c r="AD16" s="69">
        <f>IF($G16-$I16&lt;0,1,0)+IF($K16-$M16&lt;0,1,0)+IF($O16-$Q16&lt;0,1,0)+IF($S16-$U16&lt;0,1,0)+IF($W16-$Y16&lt;0,1,0)</f>
        <v>0</v>
      </c>
      <c r="AE16" s="70"/>
      <c r="AF16" s="71">
        <f>IF($AB16-$AD16&gt;0,1,0)</f>
        <v>1</v>
      </c>
      <c r="AG16" s="60" t="s">
        <v>26</v>
      </c>
      <c r="AH16" s="72">
        <f>IF($AB16-$AD16&lt;0,1,0)</f>
        <v>0</v>
      </c>
      <c r="AI16" s="73"/>
      <c r="AJ16" s="73"/>
      <c r="AK16" s="73"/>
      <c r="AM16" s="7"/>
      <c r="AN16" s="18"/>
    </row>
    <row r="17" spans="1:40" ht="14.25" customHeight="1">
      <c r="A17" s="15" t="s">
        <v>5</v>
      </c>
      <c r="B17" s="1" t="str">
        <f>CONCATENATE(D11,"  -  ",D13)</f>
        <v>Esther Goldberg, MBF  -  Anna Kirichenko, PT Espoo</v>
      </c>
      <c r="G17" s="86">
        <v>11</v>
      </c>
      <c r="H17" s="74" t="s">
        <v>26</v>
      </c>
      <c r="I17" s="87">
        <v>6</v>
      </c>
      <c r="J17" s="65"/>
      <c r="K17" s="58">
        <v>11</v>
      </c>
      <c r="L17" s="64" t="s">
        <v>26</v>
      </c>
      <c r="M17" s="59">
        <v>8</v>
      </c>
      <c r="N17" s="65"/>
      <c r="O17" s="58">
        <v>11</v>
      </c>
      <c r="P17" s="64" t="s">
        <v>26</v>
      </c>
      <c r="Q17" s="59">
        <v>8</v>
      </c>
      <c r="R17" s="66"/>
      <c r="S17" s="58"/>
      <c r="T17" s="64" t="s">
        <v>26</v>
      </c>
      <c r="U17" s="59"/>
      <c r="V17" s="66"/>
      <c r="W17" s="58"/>
      <c r="X17" s="64" t="s">
        <v>26</v>
      </c>
      <c r="Y17" s="59"/>
      <c r="Z17" s="65"/>
      <c r="AA17" s="65"/>
      <c r="AB17" s="67">
        <f>IF($G17-$I17&gt;0,1,0)+IF($K17-$M17&gt;0,1,0)+IF($O17-$Q17&gt;0,1,0)+IF($S17-$U17&gt;0,1,0)+IF($W17-$Y17&gt;0,1,0)</f>
        <v>3</v>
      </c>
      <c r="AC17" s="68" t="s">
        <v>26</v>
      </c>
      <c r="AD17" s="69">
        <f>IF($G17-$I17&lt;0,1,0)+IF($K17-$M17&lt;0,1,0)+IF($O17-$Q17&lt;0,1,0)+IF($S17-$U17&lt;0,1,0)+IF($W17-$Y17&lt;0,1,0)</f>
        <v>0</v>
      </c>
      <c r="AE17" s="70"/>
      <c r="AF17" s="71">
        <f>IF($AB17-$AD17&gt;0,1,0)</f>
        <v>1</v>
      </c>
      <c r="AG17" s="60" t="s">
        <v>26</v>
      </c>
      <c r="AH17" s="72">
        <f>IF($AB17-$AD17&lt;0,1,0)</f>
        <v>0</v>
      </c>
      <c r="AI17" s="73"/>
      <c r="AJ17" s="73"/>
      <c r="AK17" s="73"/>
      <c r="AM17" s="7"/>
      <c r="AN17" s="18"/>
    </row>
    <row r="18" spans="1:40" ht="14.25" customHeight="1">
      <c r="A18" s="15"/>
      <c r="G18" s="75"/>
      <c r="H18" s="76"/>
      <c r="I18" s="77"/>
      <c r="J18" s="65"/>
      <c r="K18" s="75"/>
      <c r="L18" s="76"/>
      <c r="M18" s="77"/>
      <c r="N18" s="65"/>
      <c r="O18" s="75"/>
      <c r="P18" s="76"/>
      <c r="Q18" s="77"/>
      <c r="R18" s="66"/>
      <c r="S18" s="75"/>
      <c r="T18" s="76"/>
      <c r="U18" s="77"/>
      <c r="V18" s="66"/>
      <c r="W18" s="75"/>
      <c r="X18" s="76"/>
      <c r="Y18" s="77"/>
      <c r="Z18" s="65"/>
      <c r="AA18" s="65"/>
      <c r="AB18" s="67"/>
      <c r="AC18" s="68"/>
      <c r="AD18" s="69"/>
      <c r="AE18" s="70"/>
      <c r="AF18" s="71"/>
      <c r="AG18" s="61"/>
      <c r="AH18" s="72"/>
      <c r="AI18" s="73"/>
      <c r="AJ18" s="73"/>
      <c r="AK18" s="73"/>
      <c r="AN18" s="18"/>
    </row>
    <row r="19" spans="1:40" ht="14.25" customHeight="1">
      <c r="A19" s="15" t="s">
        <v>8</v>
      </c>
      <c r="B19" s="1" t="str">
        <f>CONCATENATE(D10,"  -  ",D13)</f>
        <v>Jannika Oksanen, TIP-70  -  Anna Kirichenko, PT Espoo</v>
      </c>
      <c r="G19" s="58">
        <v>11</v>
      </c>
      <c r="H19" s="64" t="s">
        <v>26</v>
      </c>
      <c r="I19" s="59">
        <v>2</v>
      </c>
      <c r="J19" s="65"/>
      <c r="K19" s="58">
        <v>11</v>
      </c>
      <c r="L19" s="64" t="s">
        <v>26</v>
      </c>
      <c r="M19" s="59">
        <v>2</v>
      </c>
      <c r="N19" s="65"/>
      <c r="O19" s="58">
        <v>11</v>
      </c>
      <c r="P19" s="64" t="s">
        <v>26</v>
      </c>
      <c r="Q19" s="59">
        <v>8</v>
      </c>
      <c r="R19" s="66"/>
      <c r="S19" s="58"/>
      <c r="T19" s="64" t="s">
        <v>26</v>
      </c>
      <c r="U19" s="59"/>
      <c r="V19" s="66"/>
      <c r="W19" s="58"/>
      <c r="X19" s="64" t="s">
        <v>26</v>
      </c>
      <c r="Y19" s="59"/>
      <c r="Z19" s="65"/>
      <c r="AA19" s="65"/>
      <c r="AB19" s="67">
        <f>IF($G19-$I19&gt;0,1,0)+IF($K19-$M19&gt;0,1,0)+IF($O19-$Q19&gt;0,1,0)+IF($S19-$U19&gt;0,1,0)+IF($W19-$Y19&gt;0,1,0)</f>
        <v>3</v>
      </c>
      <c r="AC19" s="68" t="s">
        <v>26</v>
      </c>
      <c r="AD19" s="69">
        <f>IF($G19-$I19&lt;0,1,0)+IF($K19-$M19&lt;0,1,0)+IF($O19-$Q19&lt;0,1,0)+IF($S19-$U19&lt;0,1,0)+IF($W19-$Y19&lt;0,1,0)</f>
        <v>0</v>
      </c>
      <c r="AE19" s="70"/>
      <c r="AF19" s="71">
        <f>IF($AB19-$AD19&gt;0,1,0)</f>
        <v>1</v>
      </c>
      <c r="AG19" s="60" t="s">
        <v>26</v>
      </c>
      <c r="AH19" s="72">
        <f>IF($AB19-$AD19&lt;0,1,0)</f>
        <v>0</v>
      </c>
      <c r="AI19" s="73"/>
      <c r="AJ19" s="73"/>
      <c r="AK19" s="73"/>
      <c r="AM19" s="7"/>
      <c r="AN19" s="18"/>
    </row>
    <row r="20" spans="1:40" ht="14.25" customHeight="1">
      <c r="A20" s="15" t="s">
        <v>17</v>
      </c>
      <c r="B20" s="1" t="str">
        <f>CONCATENATE(D11,"  -  ",D12)</f>
        <v>Esther Goldberg, MBF  -  Sabina Englund, ParPi</v>
      </c>
      <c r="G20" s="58">
        <v>11</v>
      </c>
      <c r="H20" s="64" t="s">
        <v>26</v>
      </c>
      <c r="I20" s="59">
        <v>3</v>
      </c>
      <c r="J20" s="65"/>
      <c r="K20" s="58">
        <v>11</v>
      </c>
      <c r="L20" s="64" t="s">
        <v>26</v>
      </c>
      <c r="M20" s="59">
        <v>3</v>
      </c>
      <c r="N20" s="65"/>
      <c r="O20" s="58">
        <v>11</v>
      </c>
      <c r="P20" s="64" t="s">
        <v>26</v>
      </c>
      <c r="Q20" s="59">
        <v>7</v>
      </c>
      <c r="R20" s="66"/>
      <c r="S20" s="58"/>
      <c r="T20" s="64" t="s">
        <v>26</v>
      </c>
      <c r="U20" s="59"/>
      <c r="V20" s="66"/>
      <c r="W20" s="58"/>
      <c r="X20" s="64" t="s">
        <v>26</v>
      </c>
      <c r="Y20" s="59"/>
      <c r="Z20" s="65"/>
      <c r="AA20" s="65"/>
      <c r="AB20" s="67">
        <f>IF($G20-$I20&gt;0,1,0)+IF($K20-$M20&gt;0,1,0)+IF($O20-$Q20&gt;0,1,0)+IF($S20-$U20&gt;0,1,0)+IF($W20-$Y20&gt;0,1,0)</f>
        <v>3</v>
      </c>
      <c r="AC20" s="68" t="s">
        <v>26</v>
      </c>
      <c r="AD20" s="69">
        <f>IF($G20-$I20&lt;0,1,0)+IF($K20-$M20&lt;0,1,0)+IF($O20-$Q20&lt;0,1,0)+IF($S20-$U20&lt;0,1,0)+IF($W20-$Y20&lt;0,1,0)</f>
        <v>0</v>
      </c>
      <c r="AE20" s="70"/>
      <c r="AF20" s="71">
        <f>IF($AB20-$AD20&gt;0,1,0)</f>
        <v>1</v>
      </c>
      <c r="AG20" s="60" t="s">
        <v>26</v>
      </c>
      <c r="AH20" s="72">
        <f>IF($AB20-$AD20&lt;0,1,0)</f>
        <v>0</v>
      </c>
      <c r="AI20" s="73"/>
      <c r="AJ20" s="73"/>
      <c r="AK20" s="73"/>
      <c r="AM20" s="7"/>
      <c r="AN20" s="18"/>
    </row>
    <row r="21" spans="1:40" ht="14.25" customHeight="1">
      <c r="A21" s="15"/>
      <c r="G21" s="75"/>
      <c r="H21" s="76"/>
      <c r="I21" s="77"/>
      <c r="J21" s="65"/>
      <c r="K21" s="75"/>
      <c r="L21" s="76"/>
      <c r="M21" s="77"/>
      <c r="N21" s="65"/>
      <c r="O21" s="75"/>
      <c r="P21" s="76"/>
      <c r="Q21" s="77"/>
      <c r="R21" s="66"/>
      <c r="S21" s="75"/>
      <c r="T21" s="76"/>
      <c r="U21" s="77"/>
      <c r="V21" s="66"/>
      <c r="W21" s="75"/>
      <c r="X21" s="76"/>
      <c r="Y21" s="77"/>
      <c r="Z21" s="65"/>
      <c r="AA21" s="65"/>
      <c r="AB21" s="67"/>
      <c r="AC21" s="68"/>
      <c r="AD21" s="69"/>
      <c r="AE21" s="70"/>
      <c r="AF21" s="71"/>
      <c r="AG21" s="61"/>
      <c r="AH21" s="72"/>
      <c r="AI21" s="73"/>
      <c r="AJ21" s="73"/>
      <c r="AK21" s="73"/>
      <c r="AN21" s="18"/>
    </row>
    <row r="22" spans="1:40" ht="14.25" customHeight="1">
      <c r="A22" s="15" t="s">
        <v>20</v>
      </c>
      <c r="B22" s="1" t="str">
        <f>CONCATENATE(D10,"  -  ",D11)</f>
        <v>Jannika Oksanen, TIP-70  -  Esther Goldberg, MBF</v>
      </c>
      <c r="G22" s="58">
        <v>11</v>
      </c>
      <c r="H22" s="64" t="s">
        <v>26</v>
      </c>
      <c r="I22" s="59">
        <v>5</v>
      </c>
      <c r="J22" s="65"/>
      <c r="K22" s="58">
        <v>11</v>
      </c>
      <c r="L22" s="64" t="s">
        <v>26</v>
      </c>
      <c r="M22" s="59">
        <v>4</v>
      </c>
      <c r="N22" s="65"/>
      <c r="O22" s="58">
        <v>11</v>
      </c>
      <c r="P22" s="64" t="s">
        <v>26</v>
      </c>
      <c r="Q22" s="59">
        <v>3</v>
      </c>
      <c r="R22" s="66"/>
      <c r="S22" s="58"/>
      <c r="T22" s="64" t="s">
        <v>26</v>
      </c>
      <c r="U22" s="59"/>
      <c r="V22" s="66"/>
      <c r="W22" s="58"/>
      <c r="X22" s="64" t="s">
        <v>26</v>
      </c>
      <c r="Y22" s="59"/>
      <c r="Z22" s="65"/>
      <c r="AA22" s="65"/>
      <c r="AB22" s="67">
        <f>IF($G22-$I22&gt;0,1,0)+IF($K22-$M22&gt;0,1,0)+IF($O22-$Q22&gt;0,1,0)+IF($S22-$U22&gt;0,1,0)+IF($W22-$Y22&gt;0,1,0)</f>
        <v>3</v>
      </c>
      <c r="AC22" s="68" t="s">
        <v>26</v>
      </c>
      <c r="AD22" s="69">
        <f>IF($G22-$I22&lt;0,1,0)+IF($K22-$M22&lt;0,1,0)+IF($O22-$Q22&lt;0,1,0)+IF($S22-$U22&lt;0,1,0)+IF($W22-$Y22&lt;0,1,0)</f>
        <v>0</v>
      </c>
      <c r="AE22" s="70"/>
      <c r="AF22" s="71">
        <f>IF($AB22-$AD22&gt;0,1,0)</f>
        <v>1</v>
      </c>
      <c r="AG22" s="60" t="s">
        <v>26</v>
      </c>
      <c r="AH22" s="72">
        <f>IF($AB22-$AD22&lt;0,1,0)</f>
        <v>0</v>
      </c>
      <c r="AI22" s="73"/>
      <c r="AJ22" s="73"/>
      <c r="AK22" s="73"/>
      <c r="AM22" s="7"/>
      <c r="AN22" s="18"/>
    </row>
    <row r="23" spans="1:40" ht="14.25" customHeight="1">
      <c r="A23" s="15" t="s">
        <v>21</v>
      </c>
      <c r="B23" s="1" t="str">
        <f>CONCATENATE(D12,"  -  ",D13)</f>
        <v>Sabina Englund, ParPi  -  Anna Kirichenko, PT Espoo</v>
      </c>
      <c r="G23" s="58">
        <v>3</v>
      </c>
      <c r="H23" s="64" t="s">
        <v>26</v>
      </c>
      <c r="I23" s="59">
        <v>11</v>
      </c>
      <c r="J23" s="65"/>
      <c r="K23" s="58">
        <v>8</v>
      </c>
      <c r="L23" s="64" t="s">
        <v>26</v>
      </c>
      <c r="M23" s="59">
        <v>11</v>
      </c>
      <c r="N23" s="65"/>
      <c r="O23" s="58">
        <v>8</v>
      </c>
      <c r="P23" s="64" t="s">
        <v>26</v>
      </c>
      <c r="Q23" s="59">
        <v>11</v>
      </c>
      <c r="R23" s="66"/>
      <c r="S23" s="58"/>
      <c r="T23" s="64" t="s">
        <v>26</v>
      </c>
      <c r="U23" s="59"/>
      <c r="V23" s="66"/>
      <c r="W23" s="58"/>
      <c r="X23" s="64" t="s">
        <v>26</v>
      </c>
      <c r="Y23" s="59"/>
      <c r="Z23" s="65"/>
      <c r="AA23" s="65"/>
      <c r="AB23" s="78">
        <f>IF($G23-$I23&gt;0,1,0)+IF($K23-$M23&gt;0,1,0)+IF($O23-$Q23&gt;0,1,0)+IF($S23-$U23&gt;0,1,0)+IF($W23-$Y23&gt;0,1,0)</f>
        <v>0</v>
      </c>
      <c r="AC23" s="79" t="s">
        <v>26</v>
      </c>
      <c r="AD23" s="80">
        <f>IF($G23-$I23&lt;0,1,0)+IF($K23-$M23&lt;0,1,0)+IF($O23-$Q23&lt;0,1,0)+IF($S23-$U23&lt;0,1,0)+IF($W23-$Y23&lt;0,1,0)</f>
        <v>3</v>
      </c>
      <c r="AE23" s="70"/>
      <c r="AF23" s="81">
        <f>IF($AB23-$AD23&gt;0,1,0)</f>
        <v>0</v>
      </c>
      <c r="AG23" s="62" t="s">
        <v>26</v>
      </c>
      <c r="AH23" s="82">
        <f>IF($AB23-$AD23&lt;0,1,0)</f>
        <v>1</v>
      </c>
      <c r="AI23" s="73"/>
      <c r="AJ23" s="73"/>
      <c r="AK23" s="73"/>
      <c r="AM23" s="7"/>
      <c r="AN23" s="18"/>
    </row>
    <row r="24" spans="7:37" ht="14.25" customHeight="1"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5"/>
      <c r="R24" s="85"/>
      <c r="S24" s="85"/>
      <c r="T24" s="85"/>
      <c r="U24" s="73"/>
      <c r="V24" s="73"/>
      <c r="W24" s="73"/>
      <c r="X24" s="73"/>
      <c r="Y24" s="73"/>
      <c r="Z24" s="73"/>
      <c r="AA24" s="73"/>
      <c r="AB24" s="73"/>
      <c r="AC24" s="83"/>
      <c r="AD24" s="83"/>
      <c r="AE24" s="83"/>
      <c r="AF24" s="83"/>
      <c r="AG24" s="73"/>
      <c r="AH24" s="73"/>
      <c r="AI24" s="73"/>
      <c r="AJ24" s="73"/>
      <c r="AK24" s="73"/>
    </row>
    <row r="25" spans="7:37" ht="14.25" customHeight="1"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</row>
    <row r="26" ht="15" customHeight="1">
      <c r="B26" s="9"/>
    </row>
    <row r="27" spans="2:4" ht="14.25" customHeight="1">
      <c r="B27" s="88" t="s">
        <v>36</v>
      </c>
      <c r="C27" s="28"/>
      <c r="D27" s="28"/>
    </row>
    <row r="28" spans="2:35" ht="14.25" customHeight="1">
      <c r="B28" s="12"/>
      <c r="C28" s="13"/>
      <c r="D28" s="14"/>
      <c r="E28" s="157">
        <v>1</v>
      </c>
      <c r="F28" s="158"/>
      <c r="G28" s="158"/>
      <c r="H28" s="158"/>
      <c r="I28" s="159"/>
      <c r="J28" s="157">
        <v>2</v>
      </c>
      <c r="K28" s="160"/>
      <c r="L28" s="160"/>
      <c r="M28" s="160"/>
      <c r="N28" s="161"/>
      <c r="O28" s="157">
        <v>3</v>
      </c>
      <c r="P28" s="160"/>
      <c r="Q28" s="160"/>
      <c r="R28" s="160"/>
      <c r="S28" s="161"/>
      <c r="T28" s="157">
        <v>4</v>
      </c>
      <c r="U28" s="160"/>
      <c r="V28" s="160"/>
      <c r="W28" s="160"/>
      <c r="X28" s="161"/>
      <c r="Y28" s="157" t="s">
        <v>0</v>
      </c>
      <c r="Z28" s="158"/>
      <c r="AA28" s="158"/>
      <c r="AB28" s="158"/>
      <c r="AC28" s="159"/>
      <c r="AD28" s="157" t="s">
        <v>1</v>
      </c>
      <c r="AE28" s="158"/>
      <c r="AF28" s="158"/>
      <c r="AG28" s="158"/>
      <c r="AH28" s="159"/>
      <c r="AI28" s="26" t="s">
        <v>2</v>
      </c>
    </row>
    <row r="29" spans="1:35" ht="14.25" customHeight="1">
      <c r="A29" s="20">
        <v>67</v>
      </c>
      <c r="B29" s="27">
        <v>1</v>
      </c>
      <c r="C29" s="31">
        <v>2</v>
      </c>
      <c r="D29" s="14" t="str">
        <f>IF(A29=0,"",INDEX(Nimet!$A$2:$D$251,A29,4))</f>
        <v>Milla-Mari Vastavuo, MBF</v>
      </c>
      <c r="E29" s="162"/>
      <c r="F29" s="163"/>
      <c r="G29" s="163"/>
      <c r="H29" s="163"/>
      <c r="I29" s="164"/>
      <c r="J29" s="165" t="str">
        <f>CONCATENATE(AB41,"-",AD41)</f>
        <v>3-0</v>
      </c>
      <c r="K29" s="166"/>
      <c r="L29" s="166"/>
      <c r="M29" s="166"/>
      <c r="N29" s="167"/>
      <c r="O29" s="165" t="str">
        <f>CONCATENATE(AB35,"-",AD35)</f>
        <v>3-0</v>
      </c>
      <c r="P29" s="166"/>
      <c r="Q29" s="166"/>
      <c r="R29" s="166"/>
      <c r="S29" s="167"/>
      <c r="T29" s="165" t="str">
        <f>CONCATENATE(AB38,"-",AD38)</f>
        <v>0-3</v>
      </c>
      <c r="U29" s="166"/>
      <c r="V29" s="166"/>
      <c r="W29" s="166"/>
      <c r="X29" s="167"/>
      <c r="Y29" s="157" t="str">
        <f>CONCATENATE(AF35+AF38+AF41,"-",AH35+AH38+AH41)</f>
        <v>2-1</v>
      </c>
      <c r="Z29" s="160"/>
      <c r="AA29" s="160"/>
      <c r="AB29" s="160"/>
      <c r="AC29" s="161"/>
      <c r="AD29" s="157" t="str">
        <f>CONCATENATE(AB35+AB38+AB41,"-",AD35+AD38+AD41)</f>
        <v>6-3</v>
      </c>
      <c r="AE29" s="160"/>
      <c r="AF29" s="160"/>
      <c r="AG29" s="160"/>
      <c r="AH29" s="161"/>
      <c r="AI29" s="63">
        <v>2</v>
      </c>
    </row>
    <row r="30" spans="1:35" ht="14.25" customHeight="1">
      <c r="A30" s="20">
        <v>60</v>
      </c>
      <c r="B30" s="27">
        <v>2</v>
      </c>
      <c r="C30" s="31">
        <v>12</v>
      </c>
      <c r="D30" s="14" t="str">
        <f>IF(A30=0,"",INDEX(Nimet!$A$2:$D$251,A30,4))</f>
        <v>Sarah Goldberg, MBF</v>
      </c>
      <c r="E30" s="165" t="str">
        <f>CONCATENATE(AD41,"-",AB41)</f>
        <v>0-3</v>
      </c>
      <c r="F30" s="166"/>
      <c r="G30" s="166"/>
      <c r="H30" s="166"/>
      <c r="I30" s="167"/>
      <c r="J30" s="162"/>
      <c r="K30" s="163"/>
      <c r="L30" s="163"/>
      <c r="M30" s="163"/>
      <c r="N30" s="164"/>
      <c r="O30" s="165" t="str">
        <f>CONCATENATE(AB39,"-",AD39)</f>
        <v>3-0</v>
      </c>
      <c r="P30" s="166"/>
      <c r="Q30" s="166"/>
      <c r="R30" s="166"/>
      <c r="S30" s="167"/>
      <c r="T30" s="165" t="str">
        <f>CONCATENATE(AB36,"-",AD36)</f>
        <v>0-3</v>
      </c>
      <c r="U30" s="166"/>
      <c r="V30" s="166"/>
      <c r="W30" s="166"/>
      <c r="X30" s="167"/>
      <c r="Y30" s="157" t="str">
        <f>CONCATENATE(AF36+AF39+AH41,"-",AH36+AH39+AF41)</f>
        <v>1-2</v>
      </c>
      <c r="Z30" s="160"/>
      <c r="AA30" s="160"/>
      <c r="AB30" s="160"/>
      <c r="AC30" s="161"/>
      <c r="AD30" s="157" t="str">
        <f>CONCATENATE(AB36+AB39+AD41,"-",AD36+AD39+AB41)</f>
        <v>3-6</v>
      </c>
      <c r="AE30" s="160"/>
      <c r="AF30" s="160"/>
      <c r="AG30" s="160"/>
      <c r="AH30" s="161"/>
      <c r="AI30" s="63">
        <v>3</v>
      </c>
    </row>
    <row r="31" spans="1:35" ht="14.25" customHeight="1">
      <c r="A31" s="20">
        <v>63</v>
      </c>
      <c r="B31" s="27">
        <v>3</v>
      </c>
      <c r="C31" s="31">
        <v>16</v>
      </c>
      <c r="D31" s="14" t="str">
        <f>IF(A31=0,"",INDEX(Nimet!$A$2:$D$251,A31,4))</f>
        <v>Paju Eriksson, MBF</v>
      </c>
      <c r="E31" s="165" t="str">
        <f>CONCATENATE(AD35,"-",AB35)</f>
        <v>0-3</v>
      </c>
      <c r="F31" s="166"/>
      <c r="G31" s="166"/>
      <c r="H31" s="166"/>
      <c r="I31" s="167"/>
      <c r="J31" s="165" t="str">
        <f>CONCATENATE(AD39,"-",AB39)</f>
        <v>0-3</v>
      </c>
      <c r="K31" s="166"/>
      <c r="L31" s="166"/>
      <c r="M31" s="166"/>
      <c r="N31" s="167"/>
      <c r="O31" s="162"/>
      <c r="P31" s="163"/>
      <c r="Q31" s="163"/>
      <c r="R31" s="163"/>
      <c r="S31" s="164"/>
      <c r="T31" s="165" t="str">
        <f>CONCATENATE(AB42,"-",AD42)</f>
        <v>0-3</v>
      </c>
      <c r="U31" s="166"/>
      <c r="V31" s="166"/>
      <c r="W31" s="166"/>
      <c r="X31" s="167"/>
      <c r="Y31" s="157" t="str">
        <f>CONCATENATE(AH35+AH39+AF42,"-",AF35+AF39+AH42)</f>
        <v>0-3</v>
      </c>
      <c r="Z31" s="160"/>
      <c r="AA31" s="160"/>
      <c r="AB31" s="160"/>
      <c r="AC31" s="161"/>
      <c r="AD31" s="157" t="str">
        <f>CONCATENATE(AD35+AD39+AB42,"-",AB35+AB39+AD42)</f>
        <v>0-9</v>
      </c>
      <c r="AE31" s="160"/>
      <c r="AF31" s="160"/>
      <c r="AG31" s="160"/>
      <c r="AH31" s="161"/>
      <c r="AI31" s="63">
        <v>4</v>
      </c>
    </row>
    <row r="32" spans="1:35" ht="14.25" customHeight="1">
      <c r="A32" s="20">
        <v>40</v>
      </c>
      <c r="B32" s="27">
        <v>4</v>
      </c>
      <c r="C32" s="31"/>
      <c r="D32" s="14" t="str">
        <f>IF(A32=0,"",INDEX(Nimet!$A$2:$D$251,A32,4))</f>
        <v>Henna Mäntynen, TIP-70</v>
      </c>
      <c r="E32" s="165" t="str">
        <f>CONCATENATE(AD38,"-",AB38)</f>
        <v>3-0</v>
      </c>
      <c r="F32" s="166"/>
      <c r="G32" s="166"/>
      <c r="H32" s="166"/>
      <c r="I32" s="167"/>
      <c r="J32" s="165" t="str">
        <f>CONCATENATE(AD36,"-",AB36)</f>
        <v>3-0</v>
      </c>
      <c r="K32" s="166"/>
      <c r="L32" s="166"/>
      <c r="M32" s="166"/>
      <c r="N32" s="167"/>
      <c r="O32" s="165" t="str">
        <f>CONCATENATE(AD42,"-",AB42)</f>
        <v>3-0</v>
      </c>
      <c r="P32" s="166"/>
      <c r="Q32" s="166"/>
      <c r="R32" s="166"/>
      <c r="S32" s="167"/>
      <c r="T32" s="162"/>
      <c r="U32" s="163"/>
      <c r="V32" s="163"/>
      <c r="W32" s="163"/>
      <c r="X32" s="164"/>
      <c r="Y32" s="157" t="str">
        <f>CONCATENATE(AH36+AH38+AH42,"-",AF36+AF38+AF42)</f>
        <v>3-0</v>
      </c>
      <c r="Z32" s="160"/>
      <c r="AA32" s="160"/>
      <c r="AB32" s="160"/>
      <c r="AC32" s="161"/>
      <c r="AD32" s="157" t="str">
        <f>CONCATENATE(AD36+AD38+AD42,"-",AB36+AB38+AB42)</f>
        <v>9-0</v>
      </c>
      <c r="AE32" s="160"/>
      <c r="AF32" s="160"/>
      <c r="AG32" s="160"/>
      <c r="AH32" s="161"/>
      <c r="AI32" s="63">
        <v>1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27</v>
      </c>
      <c r="G34" s="53"/>
      <c r="H34" s="54">
        <v>1</v>
      </c>
      <c r="I34" s="55"/>
      <c r="J34" s="45"/>
      <c r="K34" s="48"/>
      <c r="L34" s="47">
        <v>2</v>
      </c>
      <c r="M34" s="49"/>
      <c r="N34" s="45"/>
      <c r="O34" s="48"/>
      <c r="P34" s="47">
        <v>3</v>
      </c>
      <c r="Q34" s="50"/>
      <c r="S34" s="51"/>
      <c r="T34" s="52">
        <v>4</v>
      </c>
      <c r="U34" s="50"/>
      <c r="W34" s="51"/>
      <c r="X34" s="52">
        <v>5</v>
      </c>
      <c r="Y34" s="50"/>
      <c r="Z34" s="3"/>
      <c r="AA34" s="3"/>
      <c r="AB34" s="51"/>
      <c r="AC34" s="46" t="s">
        <v>33</v>
      </c>
      <c r="AD34" s="50"/>
      <c r="AE34" s="45"/>
      <c r="AF34" s="48"/>
      <c r="AG34" s="56" t="s">
        <v>34</v>
      </c>
      <c r="AH34" s="57"/>
      <c r="AK34" s="11"/>
    </row>
    <row r="35" spans="1:40" ht="14.25" customHeight="1">
      <c r="A35" s="15" t="s">
        <v>12</v>
      </c>
      <c r="B35" s="1" t="str">
        <f>CONCATENATE(D29,"  -  ",D31)</f>
        <v>Milla-Mari Vastavuo, MBF  -  Paju Eriksson, MBF</v>
      </c>
      <c r="G35" s="58">
        <v>11</v>
      </c>
      <c r="H35" s="64" t="s">
        <v>26</v>
      </c>
      <c r="I35" s="59">
        <v>0</v>
      </c>
      <c r="J35" s="65"/>
      <c r="K35" s="58">
        <v>11</v>
      </c>
      <c r="L35" s="64" t="s">
        <v>26</v>
      </c>
      <c r="M35" s="59">
        <v>2</v>
      </c>
      <c r="N35" s="65"/>
      <c r="O35" s="58">
        <v>11</v>
      </c>
      <c r="P35" s="64" t="s">
        <v>26</v>
      </c>
      <c r="Q35" s="59">
        <v>0</v>
      </c>
      <c r="R35" s="66"/>
      <c r="S35" s="58"/>
      <c r="T35" s="64" t="s">
        <v>26</v>
      </c>
      <c r="U35" s="59"/>
      <c r="V35" s="66"/>
      <c r="W35" s="58"/>
      <c r="X35" s="64" t="s">
        <v>26</v>
      </c>
      <c r="Y35" s="59"/>
      <c r="Z35" s="65"/>
      <c r="AA35" s="65"/>
      <c r="AB35" s="67">
        <f>IF($G35-$I35&gt;0,1,0)+IF($K35-$M35&gt;0,1,0)+IF($O35-$Q35&gt;0,1,0)+IF($S35-$U35&gt;0,1,0)+IF($W35-$Y35&gt;0,1,0)</f>
        <v>3</v>
      </c>
      <c r="AC35" s="68" t="s">
        <v>26</v>
      </c>
      <c r="AD35" s="69">
        <f>IF($G35-$I35&lt;0,1,0)+IF($K35-$M35&lt;0,1,0)+IF($O35-$Q35&lt;0,1,0)+IF($S35-$U35&lt;0,1,0)+IF($W35-$Y35&lt;0,1,0)</f>
        <v>0</v>
      </c>
      <c r="AE35" s="70"/>
      <c r="AF35" s="71">
        <f>IF($AB35-$AD35&gt;0,1,0)</f>
        <v>1</v>
      </c>
      <c r="AG35" s="60" t="s">
        <v>26</v>
      </c>
      <c r="AH35" s="72">
        <f>IF($AB35-$AD35&lt;0,1,0)</f>
        <v>0</v>
      </c>
      <c r="AI35" s="73"/>
      <c r="AJ35" s="73"/>
      <c r="AK35" s="73"/>
      <c r="AM35" s="7"/>
      <c r="AN35" s="18"/>
    </row>
    <row r="36" spans="1:40" ht="14.25" customHeight="1">
      <c r="A36" s="15" t="s">
        <v>5</v>
      </c>
      <c r="B36" s="1" t="str">
        <f>CONCATENATE(D30,"  -  ",D32)</f>
        <v>Sarah Goldberg, MBF  -  Henna Mäntynen, TIP-70</v>
      </c>
      <c r="G36" s="86">
        <v>8</v>
      </c>
      <c r="H36" s="74" t="s">
        <v>26</v>
      </c>
      <c r="I36" s="87">
        <v>11</v>
      </c>
      <c r="J36" s="65"/>
      <c r="K36" s="58">
        <v>7</v>
      </c>
      <c r="L36" s="64" t="s">
        <v>26</v>
      </c>
      <c r="M36" s="59">
        <v>11</v>
      </c>
      <c r="N36" s="65"/>
      <c r="O36" s="58">
        <v>4</v>
      </c>
      <c r="P36" s="64" t="s">
        <v>26</v>
      </c>
      <c r="Q36" s="59">
        <v>11</v>
      </c>
      <c r="R36" s="66"/>
      <c r="S36" s="58"/>
      <c r="T36" s="64" t="s">
        <v>26</v>
      </c>
      <c r="U36" s="59"/>
      <c r="V36" s="66"/>
      <c r="W36" s="58"/>
      <c r="X36" s="64" t="s">
        <v>26</v>
      </c>
      <c r="Y36" s="59"/>
      <c r="Z36" s="65"/>
      <c r="AA36" s="65"/>
      <c r="AB36" s="67">
        <f>IF($G36-$I36&gt;0,1,0)+IF($K36-$M36&gt;0,1,0)+IF($O36-$Q36&gt;0,1,0)+IF($S36-$U36&gt;0,1,0)+IF($W36-$Y36&gt;0,1,0)</f>
        <v>0</v>
      </c>
      <c r="AC36" s="68" t="s">
        <v>26</v>
      </c>
      <c r="AD36" s="69">
        <f>IF($G36-$I36&lt;0,1,0)+IF($K36-$M36&lt;0,1,0)+IF($O36-$Q36&lt;0,1,0)+IF($S36-$U36&lt;0,1,0)+IF($W36-$Y36&lt;0,1,0)</f>
        <v>3</v>
      </c>
      <c r="AE36" s="70"/>
      <c r="AF36" s="71">
        <f>IF($AB36-$AD36&gt;0,1,0)</f>
        <v>0</v>
      </c>
      <c r="AG36" s="60" t="s">
        <v>26</v>
      </c>
      <c r="AH36" s="72">
        <f>IF($AB36-$AD36&lt;0,1,0)</f>
        <v>1</v>
      </c>
      <c r="AI36" s="73"/>
      <c r="AJ36" s="73"/>
      <c r="AK36" s="73"/>
      <c r="AM36" s="7"/>
      <c r="AN36" s="18"/>
    </row>
    <row r="37" spans="1:40" ht="14.25" customHeight="1">
      <c r="A37" s="15"/>
      <c r="G37" s="75"/>
      <c r="H37" s="76"/>
      <c r="I37" s="77"/>
      <c r="J37" s="65"/>
      <c r="K37" s="75"/>
      <c r="L37" s="76"/>
      <c r="M37" s="77"/>
      <c r="N37" s="65"/>
      <c r="O37" s="75"/>
      <c r="P37" s="76"/>
      <c r="Q37" s="77"/>
      <c r="R37" s="66"/>
      <c r="S37" s="75"/>
      <c r="T37" s="76"/>
      <c r="U37" s="77"/>
      <c r="V37" s="66"/>
      <c r="W37" s="75"/>
      <c r="X37" s="76"/>
      <c r="Y37" s="77"/>
      <c r="Z37" s="65"/>
      <c r="AA37" s="65"/>
      <c r="AB37" s="67"/>
      <c r="AC37" s="68"/>
      <c r="AD37" s="69"/>
      <c r="AE37" s="70"/>
      <c r="AF37" s="71"/>
      <c r="AG37" s="61"/>
      <c r="AH37" s="72"/>
      <c r="AI37" s="73"/>
      <c r="AJ37" s="73"/>
      <c r="AK37" s="73"/>
      <c r="AN37" s="18"/>
    </row>
    <row r="38" spans="1:40" ht="14.25" customHeight="1">
      <c r="A38" s="15" t="s">
        <v>8</v>
      </c>
      <c r="B38" s="1" t="str">
        <f>CONCATENATE(D29,"  -  ",D32)</f>
        <v>Milla-Mari Vastavuo, MBF  -  Henna Mäntynen, TIP-70</v>
      </c>
      <c r="G38" s="58">
        <v>5</v>
      </c>
      <c r="H38" s="64" t="s">
        <v>26</v>
      </c>
      <c r="I38" s="59">
        <v>11</v>
      </c>
      <c r="J38" s="65"/>
      <c r="K38" s="58">
        <v>9</v>
      </c>
      <c r="L38" s="64" t="s">
        <v>26</v>
      </c>
      <c r="M38" s="59">
        <v>11</v>
      </c>
      <c r="N38" s="65"/>
      <c r="O38" s="58">
        <v>4</v>
      </c>
      <c r="P38" s="64" t="s">
        <v>26</v>
      </c>
      <c r="Q38" s="59">
        <v>11</v>
      </c>
      <c r="R38" s="66"/>
      <c r="S38" s="58"/>
      <c r="T38" s="64" t="s">
        <v>26</v>
      </c>
      <c r="U38" s="59"/>
      <c r="V38" s="66"/>
      <c r="W38" s="58"/>
      <c r="X38" s="64" t="s">
        <v>26</v>
      </c>
      <c r="Y38" s="59"/>
      <c r="Z38" s="65"/>
      <c r="AA38" s="65"/>
      <c r="AB38" s="67">
        <f>IF($G38-$I38&gt;0,1,0)+IF($K38-$M38&gt;0,1,0)+IF($O38-$Q38&gt;0,1,0)+IF($S38-$U38&gt;0,1,0)+IF($W38-$Y38&gt;0,1,0)</f>
        <v>0</v>
      </c>
      <c r="AC38" s="68" t="s">
        <v>26</v>
      </c>
      <c r="AD38" s="69">
        <f>IF($G38-$I38&lt;0,1,0)+IF($K38-$M38&lt;0,1,0)+IF($O38-$Q38&lt;0,1,0)+IF($S38-$U38&lt;0,1,0)+IF($W38-$Y38&lt;0,1,0)</f>
        <v>3</v>
      </c>
      <c r="AE38" s="70"/>
      <c r="AF38" s="71">
        <f>IF($AB38-$AD38&gt;0,1,0)</f>
        <v>0</v>
      </c>
      <c r="AG38" s="60" t="s">
        <v>26</v>
      </c>
      <c r="AH38" s="72">
        <f>IF($AB38-$AD38&lt;0,1,0)</f>
        <v>1</v>
      </c>
      <c r="AI38" s="73"/>
      <c r="AJ38" s="73"/>
      <c r="AK38" s="73"/>
      <c r="AM38" s="7"/>
      <c r="AN38" s="18"/>
    </row>
    <row r="39" spans="1:40" ht="14.25" customHeight="1">
      <c r="A39" s="15" t="s">
        <v>17</v>
      </c>
      <c r="B39" s="1" t="str">
        <f>CONCATENATE(D30,"  -  ",D31)</f>
        <v>Sarah Goldberg, MBF  -  Paju Eriksson, MBF</v>
      </c>
      <c r="G39" s="58">
        <v>11</v>
      </c>
      <c r="H39" s="64" t="s">
        <v>26</v>
      </c>
      <c r="I39" s="59">
        <v>5</v>
      </c>
      <c r="J39" s="65"/>
      <c r="K39" s="58">
        <v>11</v>
      </c>
      <c r="L39" s="64" t="s">
        <v>26</v>
      </c>
      <c r="M39" s="59">
        <v>9</v>
      </c>
      <c r="N39" s="65"/>
      <c r="O39" s="58">
        <v>11</v>
      </c>
      <c r="P39" s="64" t="s">
        <v>26</v>
      </c>
      <c r="Q39" s="59">
        <v>5</v>
      </c>
      <c r="R39" s="66"/>
      <c r="S39" s="58"/>
      <c r="T39" s="64" t="s">
        <v>26</v>
      </c>
      <c r="U39" s="59"/>
      <c r="V39" s="66"/>
      <c r="W39" s="58"/>
      <c r="X39" s="64" t="s">
        <v>26</v>
      </c>
      <c r="Y39" s="59"/>
      <c r="Z39" s="65"/>
      <c r="AA39" s="65"/>
      <c r="AB39" s="67">
        <f>IF($G39-$I39&gt;0,1,0)+IF($K39-$M39&gt;0,1,0)+IF($O39-$Q39&gt;0,1,0)+IF($S39-$U39&gt;0,1,0)+IF($W39-$Y39&gt;0,1,0)</f>
        <v>3</v>
      </c>
      <c r="AC39" s="68" t="s">
        <v>26</v>
      </c>
      <c r="AD39" s="69">
        <f>IF($G39-$I39&lt;0,1,0)+IF($K39-$M39&lt;0,1,0)+IF($O39-$Q39&lt;0,1,0)+IF($S39-$U39&lt;0,1,0)+IF($W39-$Y39&lt;0,1,0)</f>
        <v>0</v>
      </c>
      <c r="AE39" s="70"/>
      <c r="AF39" s="71">
        <f>IF($AB39-$AD39&gt;0,1,0)</f>
        <v>1</v>
      </c>
      <c r="AG39" s="60" t="s">
        <v>26</v>
      </c>
      <c r="AH39" s="72">
        <f>IF($AB39-$AD39&lt;0,1,0)</f>
        <v>0</v>
      </c>
      <c r="AI39" s="73"/>
      <c r="AJ39" s="73"/>
      <c r="AK39" s="73"/>
      <c r="AM39" s="7"/>
      <c r="AN39" s="18"/>
    </row>
    <row r="40" spans="1:40" ht="14.25" customHeight="1">
      <c r="A40" s="15"/>
      <c r="G40" s="75"/>
      <c r="H40" s="76"/>
      <c r="I40" s="77"/>
      <c r="J40" s="65"/>
      <c r="K40" s="75"/>
      <c r="L40" s="76"/>
      <c r="M40" s="77"/>
      <c r="N40" s="65"/>
      <c r="O40" s="75"/>
      <c r="P40" s="76"/>
      <c r="Q40" s="77"/>
      <c r="R40" s="66"/>
      <c r="S40" s="75"/>
      <c r="T40" s="76"/>
      <c r="U40" s="77"/>
      <c r="V40" s="66"/>
      <c r="W40" s="75"/>
      <c r="X40" s="76"/>
      <c r="Y40" s="77"/>
      <c r="Z40" s="65"/>
      <c r="AA40" s="65"/>
      <c r="AB40" s="67"/>
      <c r="AC40" s="68"/>
      <c r="AD40" s="69"/>
      <c r="AE40" s="70"/>
      <c r="AF40" s="71"/>
      <c r="AG40" s="61"/>
      <c r="AH40" s="72"/>
      <c r="AI40" s="73"/>
      <c r="AJ40" s="73"/>
      <c r="AK40" s="73"/>
      <c r="AN40" s="18"/>
    </row>
    <row r="41" spans="1:40" ht="14.25" customHeight="1">
      <c r="A41" s="15" t="s">
        <v>20</v>
      </c>
      <c r="B41" s="1" t="str">
        <f>CONCATENATE(D29,"  -  ",D30)</f>
        <v>Milla-Mari Vastavuo, MBF  -  Sarah Goldberg, MBF</v>
      </c>
      <c r="G41" s="58">
        <v>11</v>
      </c>
      <c r="H41" s="64" t="s">
        <v>26</v>
      </c>
      <c r="I41" s="59">
        <v>3</v>
      </c>
      <c r="J41" s="65"/>
      <c r="K41" s="58">
        <v>11</v>
      </c>
      <c r="L41" s="64" t="s">
        <v>26</v>
      </c>
      <c r="M41" s="59">
        <v>3</v>
      </c>
      <c r="N41" s="65"/>
      <c r="O41" s="58">
        <v>11</v>
      </c>
      <c r="P41" s="64" t="s">
        <v>26</v>
      </c>
      <c r="Q41" s="59">
        <v>0</v>
      </c>
      <c r="R41" s="66"/>
      <c r="S41" s="58"/>
      <c r="T41" s="64" t="s">
        <v>26</v>
      </c>
      <c r="U41" s="59"/>
      <c r="V41" s="66"/>
      <c r="W41" s="58"/>
      <c r="X41" s="64" t="s">
        <v>26</v>
      </c>
      <c r="Y41" s="59"/>
      <c r="Z41" s="65"/>
      <c r="AA41" s="65"/>
      <c r="AB41" s="67">
        <f>IF($G41-$I41&gt;0,1,0)+IF($K41-$M41&gt;0,1,0)+IF($O41-$Q41&gt;0,1,0)+IF($S41-$U41&gt;0,1,0)+IF($W41-$Y41&gt;0,1,0)</f>
        <v>3</v>
      </c>
      <c r="AC41" s="68" t="s">
        <v>26</v>
      </c>
      <c r="AD41" s="69">
        <f>IF($G41-$I41&lt;0,1,0)+IF($K41-$M41&lt;0,1,0)+IF($O41-$Q41&lt;0,1,0)+IF($S41-$U41&lt;0,1,0)+IF($W41-$Y41&lt;0,1,0)</f>
        <v>0</v>
      </c>
      <c r="AE41" s="70"/>
      <c r="AF41" s="71">
        <f>IF($AB41-$AD41&gt;0,1,0)</f>
        <v>1</v>
      </c>
      <c r="AG41" s="60" t="s">
        <v>26</v>
      </c>
      <c r="AH41" s="72">
        <f>IF($AB41-$AD41&lt;0,1,0)</f>
        <v>0</v>
      </c>
      <c r="AI41" s="73"/>
      <c r="AJ41" s="73"/>
      <c r="AK41" s="73"/>
      <c r="AM41" s="7"/>
      <c r="AN41" s="18"/>
    </row>
    <row r="42" spans="1:40" ht="14.25" customHeight="1">
      <c r="A42" s="15" t="s">
        <v>21</v>
      </c>
      <c r="B42" s="1" t="str">
        <f>CONCATENATE(D31,"  -  ",D32)</f>
        <v>Paju Eriksson, MBF  -  Henna Mäntynen, TIP-70</v>
      </c>
      <c r="G42" s="58">
        <v>4</v>
      </c>
      <c r="H42" s="64" t="s">
        <v>26</v>
      </c>
      <c r="I42" s="59">
        <v>11</v>
      </c>
      <c r="J42" s="65"/>
      <c r="K42" s="58">
        <v>9</v>
      </c>
      <c r="L42" s="64" t="s">
        <v>26</v>
      </c>
      <c r="M42" s="59">
        <v>11</v>
      </c>
      <c r="N42" s="65"/>
      <c r="O42" s="58">
        <v>6</v>
      </c>
      <c r="P42" s="64" t="s">
        <v>26</v>
      </c>
      <c r="Q42" s="59">
        <v>11</v>
      </c>
      <c r="R42" s="66"/>
      <c r="S42" s="58"/>
      <c r="T42" s="64" t="s">
        <v>26</v>
      </c>
      <c r="U42" s="59"/>
      <c r="V42" s="66"/>
      <c r="W42" s="58"/>
      <c r="X42" s="64" t="s">
        <v>26</v>
      </c>
      <c r="Y42" s="59"/>
      <c r="Z42" s="65"/>
      <c r="AA42" s="65"/>
      <c r="AB42" s="78">
        <f>IF($G42-$I42&gt;0,1,0)+IF($K42-$M42&gt;0,1,0)+IF($O42-$Q42&gt;0,1,0)+IF($S42-$U42&gt;0,1,0)+IF($W42-$Y42&gt;0,1,0)</f>
        <v>0</v>
      </c>
      <c r="AC42" s="79" t="s">
        <v>26</v>
      </c>
      <c r="AD42" s="80">
        <f>IF($G42-$I42&lt;0,1,0)+IF($K42-$M42&lt;0,1,0)+IF($O42-$Q42&lt;0,1,0)+IF($S42-$U42&lt;0,1,0)+IF($W42-$Y42&lt;0,1,0)</f>
        <v>3</v>
      </c>
      <c r="AE42" s="70"/>
      <c r="AF42" s="81">
        <f>IF($AB42-$AD42&gt;0,1,0)</f>
        <v>0</v>
      </c>
      <c r="AG42" s="62" t="s">
        <v>26</v>
      </c>
      <c r="AH42" s="82">
        <f>IF($AB42-$AD42&lt;0,1,0)</f>
        <v>1</v>
      </c>
      <c r="AI42" s="73"/>
      <c r="AJ42" s="73"/>
      <c r="AK42" s="73"/>
      <c r="AM42" s="7"/>
      <c r="AN42" s="18"/>
    </row>
    <row r="43" spans="2:37" ht="20.25">
      <c r="B43" s="8" t="s">
        <v>73</v>
      </c>
      <c r="Y43" s="19" t="s">
        <v>27</v>
      </c>
      <c r="AE43" s="19"/>
      <c r="AF43" s="19"/>
      <c r="AG43" s="19"/>
      <c r="AH43" s="19"/>
      <c r="AJ43" s="73"/>
      <c r="AK43" s="73"/>
    </row>
    <row r="44" spans="2:37" ht="14.25" customHeight="1">
      <c r="B44" s="10"/>
      <c r="Y44" s="1" t="s">
        <v>3</v>
      </c>
      <c r="AF44" s="25" t="s">
        <v>12</v>
      </c>
      <c r="AI44" s="25" t="s">
        <v>5</v>
      </c>
      <c r="AJ44" s="73"/>
      <c r="AK44" s="73"/>
    </row>
    <row r="45" spans="2:35" ht="14.25" customHeight="1">
      <c r="B45" s="9"/>
      <c r="Y45" s="1" t="s">
        <v>7</v>
      </c>
      <c r="AF45" s="25" t="s">
        <v>8</v>
      </c>
      <c r="AI45" s="25" t="s">
        <v>17</v>
      </c>
    </row>
    <row r="46" spans="2:35" ht="15.75">
      <c r="B46" s="125" t="s">
        <v>151</v>
      </c>
      <c r="Y46" s="1" t="s">
        <v>11</v>
      </c>
      <c r="AF46" s="25" t="s">
        <v>20</v>
      </c>
      <c r="AI46" s="25" t="s">
        <v>21</v>
      </c>
    </row>
    <row r="47" spans="2:35" ht="14.25" customHeight="1">
      <c r="B47" s="9"/>
      <c r="AI47" s="25"/>
    </row>
    <row r="48" spans="2:35" ht="15.75">
      <c r="B48" s="125" t="s">
        <v>156</v>
      </c>
      <c r="AI48" s="25"/>
    </row>
    <row r="49" ht="14.25" customHeight="1">
      <c r="B49" s="9"/>
    </row>
    <row r="50" spans="2:4" ht="14.25" customHeight="1">
      <c r="B50" s="88" t="s">
        <v>37</v>
      </c>
      <c r="C50" s="28"/>
      <c r="D50" s="28"/>
    </row>
    <row r="51" spans="2:35" ht="14.25" customHeight="1">
      <c r="B51" s="12"/>
      <c r="C51" s="13"/>
      <c r="D51" s="14"/>
      <c r="E51" s="157">
        <v>1</v>
      </c>
      <c r="F51" s="158"/>
      <c r="G51" s="158"/>
      <c r="H51" s="158"/>
      <c r="I51" s="159"/>
      <c r="J51" s="157">
        <v>2</v>
      </c>
      <c r="K51" s="160"/>
      <c r="L51" s="160"/>
      <c r="M51" s="160"/>
      <c r="N51" s="161"/>
      <c r="O51" s="157">
        <v>3</v>
      </c>
      <c r="P51" s="160"/>
      <c r="Q51" s="160"/>
      <c r="R51" s="160"/>
      <c r="S51" s="161"/>
      <c r="T51" s="157">
        <v>4</v>
      </c>
      <c r="U51" s="160"/>
      <c r="V51" s="160"/>
      <c r="W51" s="160"/>
      <c r="X51" s="161"/>
      <c r="Y51" s="157" t="s">
        <v>0</v>
      </c>
      <c r="Z51" s="158"/>
      <c r="AA51" s="158"/>
      <c r="AB51" s="158"/>
      <c r="AC51" s="159"/>
      <c r="AD51" s="157" t="s">
        <v>1</v>
      </c>
      <c r="AE51" s="158"/>
      <c r="AF51" s="158"/>
      <c r="AG51" s="158"/>
      <c r="AH51" s="159"/>
      <c r="AI51" s="26" t="s">
        <v>2</v>
      </c>
    </row>
    <row r="52" spans="1:35" ht="14.25" customHeight="1">
      <c r="A52" s="20">
        <v>20</v>
      </c>
      <c r="B52" s="27">
        <v>1</v>
      </c>
      <c r="C52" s="31">
        <v>3</v>
      </c>
      <c r="D52" s="14" t="str">
        <f>IF(A52=0,"",INDEX(Nimet!$A$2:$D$251,A52,4))</f>
        <v>Henrika Punnonen, KuPTS</v>
      </c>
      <c r="E52" s="162"/>
      <c r="F52" s="163"/>
      <c r="G52" s="163"/>
      <c r="H52" s="163"/>
      <c r="I52" s="164"/>
      <c r="J52" s="165" t="str">
        <f>CONCATENATE(AB64,"-",AD64)</f>
        <v>3-1</v>
      </c>
      <c r="K52" s="166"/>
      <c r="L52" s="166"/>
      <c r="M52" s="166"/>
      <c r="N52" s="167"/>
      <c r="O52" s="165" t="str">
        <f>CONCATENATE(AB58,"-",AD58)</f>
        <v>3-0</v>
      </c>
      <c r="P52" s="166"/>
      <c r="Q52" s="166"/>
      <c r="R52" s="166"/>
      <c r="S52" s="167"/>
      <c r="T52" s="165" t="str">
        <f>CONCATENATE(AB61,"-",AD61)</f>
        <v>3-0</v>
      </c>
      <c r="U52" s="166"/>
      <c r="V52" s="166"/>
      <c r="W52" s="166"/>
      <c r="X52" s="167"/>
      <c r="Y52" s="157" t="str">
        <f>CONCATENATE(AF58+AF61+AF64,"-",AH58+AH61+AH64)</f>
        <v>3-0</v>
      </c>
      <c r="Z52" s="160"/>
      <c r="AA52" s="160"/>
      <c r="AB52" s="160"/>
      <c r="AC52" s="161"/>
      <c r="AD52" s="157" t="str">
        <f>CONCATENATE(AB58+AB61+AB64,"-",AD58+AD61+AD64)</f>
        <v>9-1</v>
      </c>
      <c r="AE52" s="160"/>
      <c r="AF52" s="160"/>
      <c r="AG52" s="160"/>
      <c r="AH52" s="161"/>
      <c r="AI52" s="63">
        <v>1</v>
      </c>
    </row>
    <row r="53" spans="1:35" ht="14.25" customHeight="1">
      <c r="A53" s="20">
        <v>57</v>
      </c>
      <c r="B53" s="27">
        <v>2</v>
      </c>
      <c r="C53" s="31">
        <v>5</v>
      </c>
      <c r="D53" s="14" t="str">
        <f>IF(A53=0,"",INDEX(Nimet!$A$2:$D$251,A53,4))</f>
        <v>Pinja Eriksson, MBF</v>
      </c>
      <c r="E53" s="165" t="str">
        <f>CONCATENATE(AD64,"-",AB64)</f>
        <v>1-3</v>
      </c>
      <c r="F53" s="166"/>
      <c r="G53" s="166"/>
      <c r="H53" s="166"/>
      <c r="I53" s="167"/>
      <c r="J53" s="162"/>
      <c r="K53" s="163"/>
      <c r="L53" s="163"/>
      <c r="M53" s="163"/>
      <c r="N53" s="164"/>
      <c r="O53" s="165" t="str">
        <f>CONCATENATE(AB62,"-",AD62)</f>
        <v>3-0</v>
      </c>
      <c r="P53" s="166"/>
      <c r="Q53" s="166"/>
      <c r="R53" s="166"/>
      <c r="S53" s="167"/>
      <c r="T53" s="165" t="str">
        <f>CONCATENATE(AB59,"-",AD59)</f>
        <v>3-0</v>
      </c>
      <c r="U53" s="166"/>
      <c r="V53" s="166"/>
      <c r="W53" s="166"/>
      <c r="X53" s="167"/>
      <c r="Y53" s="157" t="str">
        <f>CONCATENATE(AF59+AF62+AH64,"-",AH59+AH62+AF64)</f>
        <v>2-1</v>
      </c>
      <c r="Z53" s="160"/>
      <c r="AA53" s="160"/>
      <c r="AB53" s="160"/>
      <c r="AC53" s="161"/>
      <c r="AD53" s="157" t="str">
        <f>CONCATENATE(AB59+AB62+AD64,"-",AD59+AD62+AB64)</f>
        <v>7-3</v>
      </c>
      <c r="AE53" s="160"/>
      <c r="AF53" s="160"/>
      <c r="AG53" s="160"/>
      <c r="AH53" s="161"/>
      <c r="AI53" s="63">
        <v>2</v>
      </c>
    </row>
    <row r="54" spans="1:35" ht="14.25" customHeight="1">
      <c r="A54" s="20">
        <v>62</v>
      </c>
      <c r="B54" s="27">
        <v>3</v>
      </c>
      <c r="C54" s="31">
        <v>15</v>
      </c>
      <c r="D54" s="14" t="str">
        <f>IF(A54=0,"",INDEX(Nimet!$A$2:$D$251,A54,4))</f>
        <v>Sofia Engman, MBF</v>
      </c>
      <c r="E54" s="165" t="str">
        <f>CONCATENATE(AD58,"-",AB58)</f>
        <v>0-3</v>
      </c>
      <c r="F54" s="166"/>
      <c r="G54" s="166"/>
      <c r="H54" s="166"/>
      <c r="I54" s="167"/>
      <c r="J54" s="165" t="str">
        <f>CONCATENATE(AD62,"-",AB62)</f>
        <v>0-3</v>
      </c>
      <c r="K54" s="166"/>
      <c r="L54" s="166"/>
      <c r="M54" s="166"/>
      <c r="N54" s="167"/>
      <c r="O54" s="162"/>
      <c r="P54" s="163"/>
      <c r="Q54" s="163"/>
      <c r="R54" s="163"/>
      <c r="S54" s="164"/>
      <c r="T54" s="165" t="str">
        <f>CONCATENATE(AB65,"-",AD65)</f>
        <v>3-0</v>
      </c>
      <c r="U54" s="166"/>
      <c r="V54" s="166"/>
      <c r="W54" s="166"/>
      <c r="X54" s="167"/>
      <c r="Y54" s="157" t="str">
        <f>CONCATENATE(AH58+AH62+AF65,"-",AF58+AF62+AH65)</f>
        <v>1-2</v>
      </c>
      <c r="Z54" s="160"/>
      <c r="AA54" s="160"/>
      <c r="AB54" s="160"/>
      <c r="AC54" s="161"/>
      <c r="AD54" s="157" t="str">
        <f>CONCATENATE(AD58+AD62+AB65,"-",AB58+AB62+AD65)</f>
        <v>3-6</v>
      </c>
      <c r="AE54" s="160"/>
      <c r="AF54" s="160"/>
      <c r="AG54" s="160"/>
      <c r="AH54" s="161"/>
      <c r="AI54" s="63">
        <v>3</v>
      </c>
    </row>
    <row r="55" spans="1:35" ht="14.25" customHeight="1">
      <c r="A55" s="20">
        <v>64</v>
      </c>
      <c r="B55" s="27">
        <v>4</v>
      </c>
      <c r="C55" s="31"/>
      <c r="D55" s="14" t="str">
        <f>IF(A55=0,"",INDEX(Nimet!$A$2:$D$251,A55,4))</f>
        <v>Pihla Eriksson, MBF</v>
      </c>
      <c r="E55" s="165" t="str">
        <f>CONCATENATE(AD61,"-",AB61)</f>
        <v>0-3</v>
      </c>
      <c r="F55" s="166"/>
      <c r="G55" s="166"/>
      <c r="H55" s="166"/>
      <c r="I55" s="167"/>
      <c r="J55" s="165" t="str">
        <f>CONCATENATE(AD59,"-",AB59)</f>
        <v>0-3</v>
      </c>
      <c r="K55" s="166"/>
      <c r="L55" s="166"/>
      <c r="M55" s="166"/>
      <c r="N55" s="167"/>
      <c r="O55" s="165" t="str">
        <f>CONCATENATE(AD65,"-",AB65)</f>
        <v>0-3</v>
      </c>
      <c r="P55" s="166"/>
      <c r="Q55" s="166"/>
      <c r="R55" s="166"/>
      <c r="S55" s="167"/>
      <c r="T55" s="162"/>
      <c r="U55" s="163"/>
      <c r="V55" s="163"/>
      <c r="W55" s="163"/>
      <c r="X55" s="164"/>
      <c r="Y55" s="157" t="str">
        <f>CONCATENATE(AH59+AH61+AH65,"-",AF59+AF61+AF65)</f>
        <v>0-3</v>
      </c>
      <c r="Z55" s="160"/>
      <c r="AA55" s="160"/>
      <c r="AB55" s="160"/>
      <c r="AC55" s="161"/>
      <c r="AD55" s="157" t="str">
        <f>CONCATENATE(AD59+AD61+AD65,"-",AB59+AB61+AB65)</f>
        <v>0-9</v>
      </c>
      <c r="AE55" s="160"/>
      <c r="AF55" s="160"/>
      <c r="AG55" s="160"/>
      <c r="AH55" s="161"/>
      <c r="AI55" s="63"/>
    </row>
    <row r="56" spans="1:35" ht="14.25" customHeight="1">
      <c r="A56" s="16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7"/>
    </row>
    <row r="57" spans="2:34" ht="14.25" customHeight="1">
      <c r="B57" s="19" t="s">
        <v>27</v>
      </c>
      <c r="G57" s="53"/>
      <c r="H57" s="54">
        <v>1</v>
      </c>
      <c r="I57" s="55"/>
      <c r="J57" s="45"/>
      <c r="K57" s="48"/>
      <c r="L57" s="47">
        <v>2</v>
      </c>
      <c r="M57" s="49"/>
      <c r="N57" s="45"/>
      <c r="O57" s="48"/>
      <c r="P57" s="47">
        <v>3</v>
      </c>
      <c r="Q57" s="50"/>
      <c r="S57" s="51"/>
      <c r="T57" s="52">
        <v>4</v>
      </c>
      <c r="U57" s="50"/>
      <c r="W57" s="51"/>
      <c r="X57" s="52">
        <v>5</v>
      </c>
      <c r="Y57" s="50"/>
      <c r="Z57" s="3"/>
      <c r="AA57" s="3"/>
      <c r="AB57" s="51"/>
      <c r="AC57" s="46" t="s">
        <v>33</v>
      </c>
      <c r="AD57" s="50"/>
      <c r="AE57" s="45"/>
      <c r="AF57" s="48"/>
      <c r="AG57" s="56" t="s">
        <v>34</v>
      </c>
      <c r="AH57" s="57"/>
    </row>
    <row r="58" spans="1:35" ht="14.25" customHeight="1">
      <c r="A58" s="15" t="s">
        <v>12</v>
      </c>
      <c r="B58" s="1" t="str">
        <f>CONCATENATE(D52,"  -  ",D54)</f>
        <v>Henrika Punnonen, KuPTS  -  Sofia Engman, MBF</v>
      </c>
      <c r="G58" s="58">
        <v>11</v>
      </c>
      <c r="H58" s="64" t="s">
        <v>26</v>
      </c>
      <c r="I58" s="59">
        <v>1</v>
      </c>
      <c r="J58" s="65"/>
      <c r="K58" s="58">
        <v>11</v>
      </c>
      <c r="L58" s="64" t="s">
        <v>26</v>
      </c>
      <c r="M58" s="59">
        <v>4</v>
      </c>
      <c r="N58" s="65"/>
      <c r="O58" s="58">
        <v>11</v>
      </c>
      <c r="P58" s="64" t="s">
        <v>26</v>
      </c>
      <c r="Q58" s="59">
        <v>6</v>
      </c>
      <c r="R58" s="66"/>
      <c r="S58" s="58"/>
      <c r="T58" s="64" t="s">
        <v>26</v>
      </c>
      <c r="U58" s="59"/>
      <c r="V58" s="66"/>
      <c r="W58" s="58"/>
      <c r="X58" s="64" t="s">
        <v>26</v>
      </c>
      <c r="Y58" s="59"/>
      <c r="Z58" s="65"/>
      <c r="AA58" s="65"/>
      <c r="AB58" s="67">
        <f>IF($G58-$I58&gt;0,1,0)+IF($K58-$M58&gt;0,1,0)+IF($O58-$Q58&gt;0,1,0)+IF($S58-$U58&gt;0,1,0)+IF($W58-$Y58&gt;0,1,0)</f>
        <v>3</v>
      </c>
      <c r="AC58" s="68" t="s">
        <v>26</v>
      </c>
      <c r="AD58" s="69">
        <f>IF($G58-$I58&lt;0,1,0)+IF($K58-$M58&lt;0,1,0)+IF($O58-$Q58&lt;0,1,0)+IF($S58-$U58&lt;0,1,0)+IF($W58-$Y58&lt;0,1,0)</f>
        <v>0</v>
      </c>
      <c r="AE58" s="70"/>
      <c r="AF58" s="71">
        <f>IF($AB58-$AD58&gt;0,1,0)</f>
        <v>1</v>
      </c>
      <c r="AG58" s="60" t="s">
        <v>26</v>
      </c>
      <c r="AH58" s="72">
        <f>IF($AB58-$AD58&lt;0,1,0)</f>
        <v>0</v>
      </c>
      <c r="AI58" s="73"/>
    </row>
    <row r="59" spans="1:35" ht="14.25" customHeight="1">
      <c r="A59" s="15" t="s">
        <v>5</v>
      </c>
      <c r="B59" s="1" t="str">
        <f>CONCATENATE(D53,"  -  ",D55)</f>
        <v>Pinja Eriksson, MBF  -  Pihla Eriksson, MBF</v>
      </c>
      <c r="G59" s="86">
        <v>11</v>
      </c>
      <c r="H59" s="74" t="s">
        <v>26</v>
      </c>
      <c r="I59" s="87">
        <v>1</v>
      </c>
      <c r="J59" s="65"/>
      <c r="K59" s="58">
        <v>11</v>
      </c>
      <c r="L59" s="64" t="s">
        <v>26</v>
      </c>
      <c r="M59" s="59">
        <v>0</v>
      </c>
      <c r="N59" s="65"/>
      <c r="O59" s="58">
        <v>11</v>
      </c>
      <c r="P59" s="64" t="s">
        <v>26</v>
      </c>
      <c r="Q59" s="59">
        <v>4</v>
      </c>
      <c r="R59" s="66"/>
      <c r="S59" s="58"/>
      <c r="T59" s="64" t="s">
        <v>26</v>
      </c>
      <c r="U59" s="59"/>
      <c r="V59" s="66"/>
      <c r="W59" s="58"/>
      <c r="X59" s="64" t="s">
        <v>26</v>
      </c>
      <c r="Y59" s="59"/>
      <c r="Z59" s="65"/>
      <c r="AA59" s="65"/>
      <c r="AB59" s="67">
        <f>IF($G59-$I59&gt;0,1,0)+IF($K59-$M59&gt;0,1,0)+IF($O59-$Q59&gt;0,1,0)+IF($S59-$U59&gt;0,1,0)+IF($W59-$Y59&gt;0,1,0)</f>
        <v>3</v>
      </c>
      <c r="AC59" s="68" t="s">
        <v>26</v>
      </c>
      <c r="AD59" s="69">
        <f>IF($G59-$I59&lt;0,1,0)+IF($K59-$M59&lt;0,1,0)+IF($O59-$Q59&lt;0,1,0)+IF($S59-$U59&lt;0,1,0)+IF($W59-$Y59&lt;0,1,0)</f>
        <v>0</v>
      </c>
      <c r="AE59" s="70"/>
      <c r="AF59" s="71">
        <f>IF($AB59-$AD59&gt;0,1,0)</f>
        <v>1</v>
      </c>
      <c r="AG59" s="60" t="s">
        <v>26</v>
      </c>
      <c r="AH59" s="72">
        <f>IF($AB59-$AD59&lt;0,1,0)</f>
        <v>0</v>
      </c>
      <c r="AI59" s="73"/>
    </row>
    <row r="60" spans="1:35" ht="14.25" customHeight="1">
      <c r="A60" s="15"/>
      <c r="G60" s="75"/>
      <c r="H60" s="76"/>
      <c r="I60" s="77"/>
      <c r="J60" s="65"/>
      <c r="K60" s="75"/>
      <c r="L60" s="76"/>
      <c r="M60" s="77"/>
      <c r="N60" s="65"/>
      <c r="O60" s="75"/>
      <c r="P60" s="76"/>
      <c r="Q60" s="77"/>
      <c r="R60" s="66"/>
      <c r="S60" s="75"/>
      <c r="T60" s="76"/>
      <c r="U60" s="77"/>
      <c r="V60" s="66"/>
      <c r="W60" s="75"/>
      <c r="X60" s="76"/>
      <c r="Y60" s="77"/>
      <c r="Z60" s="65"/>
      <c r="AA60" s="65"/>
      <c r="AB60" s="67"/>
      <c r="AC60" s="68"/>
      <c r="AD60" s="69"/>
      <c r="AE60" s="70"/>
      <c r="AF60" s="71"/>
      <c r="AG60" s="61"/>
      <c r="AH60" s="72"/>
      <c r="AI60" s="73"/>
    </row>
    <row r="61" spans="1:35" ht="14.25" customHeight="1">
      <c r="A61" s="15" t="s">
        <v>8</v>
      </c>
      <c r="B61" s="1" t="str">
        <f>CONCATENATE(D52,"  -  ",D55)</f>
        <v>Henrika Punnonen, KuPTS  -  Pihla Eriksson, MBF</v>
      </c>
      <c r="G61" s="58">
        <v>11</v>
      </c>
      <c r="H61" s="64" t="s">
        <v>26</v>
      </c>
      <c r="I61" s="59">
        <v>2</v>
      </c>
      <c r="J61" s="65"/>
      <c r="K61" s="58">
        <v>11</v>
      </c>
      <c r="L61" s="64" t="s">
        <v>26</v>
      </c>
      <c r="M61" s="59">
        <v>1</v>
      </c>
      <c r="N61" s="65"/>
      <c r="O61" s="58">
        <v>11</v>
      </c>
      <c r="P61" s="64" t="s">
        <v>26</v>
      </c>
      <c r="Q61" s="59">
        <v>4</v>
      </c>
      <c r="R61" s="66"/>
      <c r="S61" s="58"/>
      <c r="T61" s="64" t="s">
        <v>26</v>
      </c>
      <c r="U61" s="59"/>
      <c r="V61" s="66"/>
      <c r="W61" s="58"/>
      <c r="X61" s="64" t="s">
        <v>26</v>
      </c>
      <c r="Y61" s="59"/>
      <c r="Z61" s="65"/>
      <c r="AA61" s="65"/>
      <c r="AB61" s="67">
        <f>IF($G61-$I61&gt;0,1,0)+IF($K61-$M61&gt;0,1,0)+IF($O61-$Q61&gt;0,1,0)+IF($S61-$U61&gt;0,1,0)+IF($W61-$Y61&gt;0,1,0)</f>
        <v>3</v>
      </c>
      <c r="AC61" s="68" t="s">
        <v>26</v>
      </c>
      <c r="AD61" s="69">
        <f>IF($G61-$I61&lt;0,1,0)+IF($K61-$M61&lt;0,1,0)+IF($O61-$Q61&lt;0,1,0)+IF($S61-$U61&lt;0,1,0)+IF($W61-$Y61&lt;0,1,0)</f>
        <v>0</v>
      </c>
      <c r="AE61" s="70"/>
      <c r="AF61" s="71">
        <f>IF($AB61-$AD61&gt;0,1,0)</f>
        <v>1</v>
      </c>
      <c r="AG61" s="60" t="s">
        <v>26</v>
      </c>
      <c r="AH61" s="72">
        <f>IF($AB61-$AD61&lt;0,1,0)</f>
        <v>0</v>
      </c>
      <c r="AI61" s="73"/>
    </row>
    <row r="62" spans="1:35" ht="14.25" customHeight="1">
      <c r="A62" s="15" t="s">
        <v>17</v>
      </c>
      <c r="B62" s="1" t="str">
        <f>CONCATENATE(D53,"  -  ",D54)</f>
        <v>Pinja Eriksson, MBF  -  Sofia Engman, MBF</v>
      </c>
      <c r="G62" s="58">
        <v>11</v>
      </c>
      <c r="H62" s="64" t="s">
        <v>26</v>
      </c>
      <c r="I62" s="59">
        <v>8</v>
      </c>
      <c r="J62" s="65"/>
      <c r="K62" s="58">
        <v>11</v>
      </c>
      <c r="L62" s="64" t="s">
        <v>26</v>
      </c>
      <c r="M62" s="59">
        <v>8</v>
      </c>
      <c r="N62" s="65"/>
      <c r="O62" s="58">
        <v>11</v>
      </c>
      <c r="P62" s="64" t="s">
        <v>26</v>
      </c>
      <c r="Q62" s="59">
        <v>9</v>
      </c>
      <c r="R62" s="66"/>
      <c r="S62" s="58"/>
      <c r="T62" s="64" t="s">
        <v>26</v>
      </c>
      <c r="U62" s="59"/>
      <c r="V62" s="66"/>
      <c r="W62" s="58"/>
      <c r="X62" s="64" t="s">
        <v>26</v>
      </c>
      <c r="Y62" s="59"/>
      <c r="Z62" s="65"/>
      <c r="AA62" s="65"/>
      <c r="AB62" s="67">
        <f>IF($G62-$I62&gt;0,1,0)+IF($K62-$M62&gt;0,1,0)+IF($O62-$Q62&gt;0,1,0)+IF($S62-$U62&gt;0,1,0)+IF($W62-$Y62&gt;0,1,0)</f>
        <v>3</v>
      </c>
      <c r="AC62" s="68" t="s">
        <v>26</v>
      </c>
      <c r="AD62" s="69">
        <f>IF($G62-$I62&lt;0,1,0)+IF($K62-$M62&lt;0,1,0)+IF($O62-$Q62&lt;0,1,0)+IF($S62-$U62&lt;0,1,0)+IF($W62-$Y62&lt;0,1,0)</f>
        <v>0</v>
      </c>
      <c r="AE62" s="70"/>
      <c r="AF62" s="71">
        <f>IF($AB62-$AD62&gt;0,1,0)</f>
        <v>1</v>
      </c>
      <c r="AG62" s="60" t="s">
        <v>26</v>
      </c>
      <c r="AH62" s="72">
        <f>IF($AB62-$AD62&lt;0,1,0)</f>
        <v>0</v>
      </c>
      <c r="AI62" s="73"/>
    </row>
    <row r="63" spans="1:35" ht="14.25" customHeight="1">
      <c r="A63" s="15"/>
      <c r="G63" s="75"/>
      <c r="H63" s="76"/>
      <c r="I63" s="77"/>
      <c r="J63" s="65"/>
      <c r="K63" s="75"/>
      <c r="L63" s="76"/>
      <c r="M63" s="77"/>
      <c r="N63" s="65"/>
      <c r="O63" s="75"/>
      <c r="P63" s="76"/>
      <c r="Q63" s="77"/>
      <c r="R63" s="66"/>
      <c r="S63" s="75"/>
      <c r="T63" s="76"/>
      <c r="U63" s="77"/>
      <c r="V63" s="66"/>
      <c r="W63" s="75"/>
      <c r="X63" s="76"/>
      <c r="Y63" s="77"/>
      <c r="Z63" s="65"/>
      <c r="AA63" s="65"/>
      <c r="AB63" s="67"/>
      <c r="AC63" s="68"/>
      <c r="AD63" s="69"/>
      <c r="AE63" s="70"/>
      <c r="AF63" s="71"/>
      <c r="AG63" s="61"/>
      <c r="AH63" s="72"/>
      <c r="AI63" s="73"/>
    </row>
    <row r="64" spans="1:35" ht="14.25" customHeight="1">
      <c r="A64" s="15" t="s">
        <v>20</v>
      </c>
      <c r="B64" s="1" t="str">
        <f>CONCATENATE(D52,"  -  ",D53)</f>
        <v>Henrika Punnonen, KuPTS  -  Pinja Eriksson, MBF</v>
      </c>
      <c r="G64" s="58">
        <v>11</v>
      </c>
      <c r="H64" s="64" t="s">
        <v>26</v>
      </c>
      <c r="I64" s="59">
        <v>6</v>
      </c>
      <c r="J64" s="65"/>
      <c r="K64" s="58">
        <v>11</v>
      </c>
      <c r="L64" s="64" t="s">
        <v>26</v>
      </c>
      <c r="M64" s="59">
        <v>9</v>
      </c>
      <c r="N64" s="65"/>
      <c r="O64" s="58">
        <v>6</v>
      </c>
      <c r="P64" s="64" t="s">
        <v>26</v>
      </c>
      <c r="Q64" s="59">
        <v>11</v>
      </c>
      <c r="R64" s="66"/>
      <c r="S64" s="58">
        <v>11</v>
      </c>
      <c r="T64" s="64" t="s">
        <v>26</v>
      </c>
      <c r="U64" s="59">
        <v>2</v>
      </c>
      <c r="V64" s="66"/>
      <c r="W64" s="58"/>
      <c r="X64" s="64" t="s">
        <v>26</v>
      </c>
      <c r="Y64" s="59"/>
      <c r="Z64" s="65"/>
      <c r="AA64" s="65"/>
      <c r="AB64" s="67">
        <f>IF($G64-$I64&gt;0,1,0)+IF($K64-$M64&gt;0,1,0)+IF($O64-$Q64&gt;0,1,0)+IF($S64-$U64&gt;0,1,0)+IF($W64-$Y64&gt;0,1,0)</f>
        <v>3</v>
      </c>
      <c r="AC64" s="68" t="s">
        <v>26</v>
      </c>
      <c r="AD64" s="69">
        <f>IF($G64-$I64&lt;0,1,0)+IF($K64-$M64&lt;0,1,0)+IF($O64-$Q64&lt;0,1,0)+IF($S64-$U64&lt;0,1,0)+IF($W64-$Y64&lt;0,1,0)</f>
        <v>1</v>
      </c>
      <c r="AE64" s="70"/>
      <c r="AF64" s="71">
        <f>IF($AB64-$AD64&gt;0,1,0)</f>
        <v>1</v>
      </c>
      <c r="AG64" s="60" t="s">
        <v>26</v>
      </c>
      <c r="AH64" s="72">
        <f>IF($AB64-$AD64&lt;0,1,0)</f>
        <v>0</v>
      </c>
      <c r="AI64" s="73"/>
    </row>
    <row r="65" spans="1:35" ht="14.25" customHeight="1">
      <c r="A65" s="15" t="s">
        <v>21</v>
      </c>
      <c r="B65" s="1" t="str">
        <f>CONCATENATE(D54,"  -  ",D55)</f>
        <v>Sofia Engman, MBF  -  Pihla Eriksson, MBF</v>
      </c>
      <c r="G65" s="58">
        <v>11</v>
      </c>
      <c r="H65" s="64" t="s">
        <v>26</v>
      </c>
      <c r="I65" s="59">
        <v>1</v>
      </c>
      <c r="J65" s="65"/>
      <c r="K65" s="58">
        <v>11</v>
      </c>
      <c r="L65" s="64" t="s">
        <v>26</v>
      </c>
      <c r="M65" s="59">
        <v>5</v>
      </c>
      <c r="N65" s="65"/>
      <c r="O65" s="58">
        <v>11</v>
      </c>
      <c r="P65" s="64" t="s">
        <v>26</v>
      </c>
      <c r="Q65" s="59">
        <v>4</v>
      </c>
      <c r="R65" s="66"/>
      <c r="S65" s="58"/>
      <c r="T65" s="64" t="s">
        <v>26</v>
      </c>
      <c r="U65" s="59"/>
      <c r="V65" s="66"/>
      <c r="W65" s="58"/>
      <c r="X65" s="64" t="s">
        <v>26</v>
      </c>
      <c r="Y65" s="59"/>
      <c r="Z65" s="65"/>
      <c r="AA65" s="65"/>
      <c r="AB65" s="78">
        <f>IF($G65-$I65&gt;0,1,0)+IF($K65-$M65&gt;0,1,0)+IF($O65-$Q65&gt;0,1,0)+IF($S65-$U65&gt;0,1,0)+IF($W65-$Y65&gt;0,1,0)</f>
        <v>3</v>
      </c>
      <c r="AC65" s="79" t="s">
        <v>26</v>
      </c>
      <c r="AD65" s="80">
        <f>IF($G65-$I65&lt;0,1,0)+IF($K65-$M65&lt;0,1,0)+IF($O65-$Q65&lt;0,1,0)+IF($S65-$U65&lt;0,1,0)+IF($W65-$Y65&lt;0,1,0)</f>
        <v>0</v>
      </c>
      <c r="AE65" s="70"/>
      <c r="AF65" s="81">
        <f>IF($AB65-$AD65&gt;0,1,0)</f>
        <v>1</v>
      </c>
      <c r="AG65" s="62" t="s">
        <v>26</v>
      </c>
      <c r="AH65" s="82">
        <f>IF($AB65-$AD65&lt;0,1,0)</f>
        <v>0</v>
      </c>
      <c r="AI65" s="73"/>
    </row>
    <row r="66" spans="7:35" ht="14.25" customHeight="1"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85"/>
      <c r="R66" s="85"/>
      <c r="S66" s="85"/>
      <c r="T66" s="85"/>
      <c r="U66" s="73"/>
      <c r="V66" s="73"/>
      <c r="W66" s="73"/>
      <c r="X66" s="73"/>
      <c r="Y66" s="73"/>
      <c r="Z66" s="73"/>
      <c r="AA66" s="73"/>
      <c r="AB66" s="73"/>
      <c r="AC66" s="83"/>
      <c r="AD66" s="83"/>
      <c r="AE66" s="83"/>
      <c r="AF66" s="83"/>
      <c r="AG66" s="73"/>
      <c r="AH66" s="73"/>
      <c r="AI66" s="73"/>
    </row>
    <row r="67" spans="7:35" ht="14.25" customHeight="1"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2:3" ht="14.25" customHeight="1">
      <c r="B68" s="9"/>
      <c r="C68" s="1" t="s">
        <v>157</v>
      </c>
    </row>
    <row r="69" spans="2:4" ht="14.25" customHeight="1">
      <c r="B69" s="88" t="s">
        <v>38</v>
      </c>
      <c r="C69" s="28"/>
      <c r="D69" s="28"/>
    </row>
    <row r="70" spans="2:35" ht="14.25" customHeight="1">
      <c r="B70" s="12"/>
      <c r="C70" s="13"/>
      <c r="D70" s="14"/>
      <c r="E70" s="157">
        <v>1</v>
      </c>
      <c r="F70" s="158"/>
      <c r="G70" s="158"/>
      <c r="H70" s="158"/>
      <c r="I70" s="159"/>
      <c r="J70" s="157">
        <v>2</v>
      </c>
      <c r="K70" s="160"/>
      <c r="L70" s="160"/>
      <c r="M70" s="160"/>
      <c r="N70" s="161"/>
      <c r="O70" s="157">
        <v>3</v>
      </c>
      <c r="P70" s="160"/>
      <c r="Q70" s="160"/>
      <c r="R70" s="160"/>
      <c r="S70" s="161"/>
      <c r="T70" s="157">
        <v>4</v>
      </c>
      <c r="U70" s="160"/>
      <c r="V70" s="160"/>
      <c r="W70" s="160"/>
      <c r="X70" s="161"/>
      <c r="Y70" s="157" t="s">
        <v>0</v>
      </c>
      <c r="Z70" s="158"/>
      <c r="AA70" s="158"/>
      <c r="AB70" s="158"/>
      <c r="AC70" s="159"/>
      <c r="AD70" s="157" t="s">
        <v>1</v>
      </c>
      <c r="AE70" s="158"/>
      <c r="AF70" s="158"/>
      <c r="AG70" s="158"/>
      <c r="AH70" s="159"/>
      <c r="AI70" s="26" t="s">
        <v>2</v>
      </c>
    </row>
    <row r="71" spans="1:35" ht="14.25" customHeight="1">
      <c r="A71" s="20">
        <v>66</v>
      </c>
      <c r="B71" s="27">
        <v>1</v>
      </c>
      <c r="C71" s="31">
        <v>4</v>
      </c>
      <c r="D71" s="14" t="str">
        <f>IF(A71=0,"",INDEX(Nimet!$A$2:$D$251,A71,4))</f>
        <v>Emma Rolig, MBF</v>
      </c>
      <c r="E71" s="162"/>
      <c r="F71" s="163"/>
      <c r="G71" s="163"/>
      <c r="H71" s="163"/>
      <c r="I71" s="164"/>
      <c r="J71" s="165" t="str">
        <f>CONCATENATE(AB83,"-",AD83)</f>
        <v>3-0</v>
      </c>
      <c r="K71" s="166"/>
      <c r="L71" s="166"/>
      <c r="M71" s="166"/>
      <c r="N71" s="167"/>
      <c r="O71" s="165" t="str">
        <f>CONCATENATE(AB77,"-",AD77)</f>
        <v>3-0</v>
      </c>
      <c r="P71" s="166"/>
      <c r="Q71" s="166"/>
      <c r="R71" s="166"/>
      <c r="S71" s="167"/>
      <c r="T71" s="165" t="str">
        <f>CONCATENATE(AB80,"-",AD80)</f>
        <v>3-0</v>
      </c>
      <c r="U71" s="166"/>
      <c r="V71" s="166"/>
      <c r="W71" s="166"/>
      <c r="X71" s="167"/>
      <c r="Y71" s="157" t="str">
        <f>CONCATENATE(AF77+AF80+AF83,"-",AH77+AH80+AH83)</f>
        <v>3-0</v>
      </c>
      <c r="Z71" s="160"/>
      <c r="AA71" s="160"/>
      <c r="AB71" s="160"/>
      <c r="AC71" s="161"/>
      <c r="AD71" s="157" t="str">
        <f>CONCATENATE(AB77+AB80+AB83,"-",AD77+AD80+AD83)</f>
        <v>9-0</v>
      </c>
      <c r="AE71" s="160"/>
      <c r="AF71" s="160"/>
      <c r="AG71" s="160"/>
      <c r="AH71" s="161"/>
      <c r="AI71" s="63">
        <v>1</v>
      </c>
    </row>
    <row r="72" spans="1:35" ht="14.25" customHeight="1">
      <c r="A72" s="20">
        <v>58</v>
      </c>
      <c r="B72" s="27">
        <v>2</v>
      </c>
      <c r="C72" s="31">
        <v>6</v>
      </c>
      <c r="D72" s="14" t="str">
        <f>IF(A72=0,"",INDEX(Nimet!$A$2:$D$251,A72,4))</f>
        <v>Camilla Kuusjärvi, MBF</v>
      </c>
      <c r="E72" s="165" t="str">
        <f>CONCATENATE(AD83,"-",AB83)</f>
        <v>0-3</v>
      </c>
      <c r="F72" s="166"/>
      <c r="G72" s="166"/>
      <c r="H72" s="166"/>
      <c r="I72" s="167"/>
      <c r="J72" s="162"/>
      <c r="K72" s="163"/>
      <c r="L72" s="163"/>
      <c r="M72" s="163"/>
      <c r="N72" s="164"/>
      <c r="O72" s="165" t="str">
        <f>CONCATENATE(AB81,"-",AD81)</f>
        <v>3-2</v>
      </c>
      <c r="P72" s="166"/>
      <c r="Q72" s="166"/>
      <c r="R72" s="166"/>
      <c r="S72" s="167"/>
      <c r="T72" s="165" t="str">
        <f>CONCATENATE(AB78,"-",AD78)</f>
        <v>3-0</v>
      </c>
      <c r="U72" s="166"/>
      <c r="V72" s="166"/>
      <c r="W72" s="166"/>
      <c r="X72" s="167"/>
      <c r="Y72" s="157" t="str">
        <f>CONCATENATE(AF78+AF81+AH83,"-",AH78+AH81+AF83)</f>
        <v>2-1</v>
      </c>
      <c r="Z72" s="160"/>
      <c r="AA72" s="160"/>
      <c r="AB72" s="160"/>
      <c r="AC72" s="161"/>
      <c r="AD72" s="157" t="str">
        <f>CONCATENATE(AB78+AB81+AD83,"-",AD78+AD81+AB83)</f>
        <v>6-5</v>
      </c>
      <c r="AE72" s="160"/>
      <c r="AF72" s="160"/>
      <c r="AG72" s="160"/>
      <c r="AH72" s="161"/>
      <c r="AI72" s="63">
        <v>2</v>
      </c>
    </row>
    <row r="73" spans="1:35" ht="14.25" customHeight="1">
      <c r="A73" s="20">
        <v>19</v>
      </c>
      <c r="B73" s="27">
        <v>3</v>
      </c>
      <c r="C73" s="31">
        <v>11</v>
      </c>
      <c r="D73" s="14" t="str">
        <f>IF(A73=0,"",INDEX(Nimet!$A$2:$D$251,A73,4))</f>
        <v>Vuokko Lahtinen, KuPTS</v>
      </c>
      <c r="E73" s="165" t="str">
        <f>CONCATENATE(AD77,"-",AB77)</f>
        <v>0-3</v>
      </c>
      <c r="F73" s="166"/>
      <c r="G73" s="166"/>
      <c r="H73" s="166"/>
      <c r="I73" s="167"/>
      <c r="J73" s="165" t="str">
        <f>CONCATENATE(AD81,"-",AB81)</f>
        <v>2-3</v>
      </c>
      <c r="K73" s="166"/>
      <c r="L73" s="166"/>
      <c r="M73" s="166"/>
      <c r="N73" s="167"/>
      <c r="O73" s="162"/>
      <c r="P73" s="163"/>
      <c r="Q73" s="163"/>
      <c r="R73" s="163"/>
      <c r="S73" s="164"/>
      <c r="T73" s="165" t="str">
        <f>CONCATENATE(AB84,"-",AD84)</f>
        <v>3-1</v>
      </c>
      <c r="U73" s="166"/>
      <c r="V73" s="166"/>
      <c r="W73" s="166"/>
      <c r="X73" s="167"/>
      <c r="Y73" s="157" t="str">
        <f>CONCATENATE(AH77+AH81+AF84,"-",AF77+AF81+AH84)</f>
        <v>1-2</v>
      </c>
      <c r="Z73" s="160"/>
      <c r="AA73" s="160"/>
      <c r="AB73" s="160"/>
      <c r="AC73" s="161"/>
      <c r="AD73" s="157" t="str">
        <f>CONCATENATE(AD77+AD81+AB84,"-",AB77+AB81+AD84)</f>
        <v>5-7</v>
      </c>
      <c r="AE73" s="160"/>
      <c r="AF73" s="160"/>
      <c r="AG73" s="160"/>
      <c r="AH73" s="161"/>
      <c r="AI73" s="63">
        <v>3</v>
      </c>
    </row>
    <row r="74" spans="1:35" ht="14.25" customHeight="1">
      <c r="A74" s="20">
        <v>61</v>
      </c>
      <c r="B74" s="27">
        <v>4</v>
      </c>
      <c r="C74" s="31">
        <v>13</v>
      </c>
      <c r="D74" s="14" t="str">
        <f>IF(A74=0,"",INDEX(Nimet!$A$2:$D$251,A74,4))</f>
        <v>Viivi-Mari Vastavuo, MBF</v>
      </c>
      <c r="E74" s="165" t="str">
        <f>CONCATENATE(AD80,"-",AB80)</f>
        <v>0-3</v>
      </c>
      <c r="F74" s="166"/>
      <c r="G74" s="166"/>
      <c r="H74" s="166"/>
      <c r="I74" s="167"/>
      <c r="J74" s="165" t="str">
        <f>CONCATENATE(AD78,"-",AB78)</f>
        <v>0-3</v>
      </c>
      <c r="K74" s="166"/>
      <c r="L74" s="166"/>
      <c r="M74" s="166"/>
      <c r="N74" s="167"/>
      <c r="O74" s="165" t="str">
        <f>CONCATENATE(AD84,"-",AB84)</f>
        <v>1-3</v>
      </c>
      <c r="P74" s="166"/>
      <c r="Q74" s="166"/>
      <c r="R74" s="166"/>
      <c r="S74" s="167"/>
      <c r="T74" s="162"/>
      <c r="U74" s="163"/>
      <c r="V74" s="163"/>
      <c r="W74" s="163"/>
      <c r="X74" s="164"/>
      <c r="Y74" s="157" t="str">
        <f>CONCATENATE(AH78+AH80+AH84,"-",AF78+AF80+AF84)</f>
        <v>0-3</v>
      </c>
      <c r="Z74" s="160"/>
      <c r="AA74" s="160"/>
      <c r="AB74" s="160"/>
      <c r="AC74" s="161"/>
      <c r="AD74" s="157" t="str">
        <f>CONCATENATE(AD78+AD80+AD84,"-",AB78+AB80+AB84)</f>
        <v>1-9</v>
      </c>
      <c r="AE74" s="160"/>
      <c r="AF74" s="160"/>
      <c r="AG74" s="160"/>
      <c r="AH74" s="161"/>
      <c r="AI74" s="63">
        <v>4</v>
      </c>
    </row>
    <row r="75" spans="1:35" ht="14.25" customHeight="1">
      <c r="A75" s="16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7"/>
    </row>
    <row r="76" spans="2:34" ht="14.25" customHeight="1">
      <c r="B76" s="19" t="s">
        <v>27</v>
      </c>
      <c r="G76" s="53"/>
      <c r="H76" s="54">
        <v>1</v>
      </c>
      <c r="I76" s="55"/>
      <c r="J76" s="45"/>
      <c r="K76" s="48"/>
      <c r="L76" s="47">
        <v>2</v>
      </c>
      <c r="M76" s="49"/>
      <c r="N76" s="45"/>
      <c r="O76" s="48"/>
      <c r="P76" s="47">
        <v>3</v>
      </c>
      <c r="Q76" s="50"/>
      <c r="S76" s="51"/>
      <c r="T76" s="52">
        <v>4</v>
      </c>
      <c r="U76" s="50"/>
      <c r="W76" s="51"/>
      <c r="X76" s="52">
        <v>5</v>
      </c>
      <c r="Y76" s="50"/>
      <c r="Z76" s="3"/>
      <c r="AA76" s="3"/>
      <c r="AB76" s="51"/>
      <c r="AC76" s="46" t="s">
        <v>33</v>
      </c>
      <c r="AD76" s="50"/>
      <c r="AE76" s="45"/>
      <c r="AF76" s="48"/>
      <c r="AG76" s="56" t="s">
        <v>34</v>
      </c>
      <c r="AH76" s="57"/>
    </row>
    <row r="77" spans="1:35" ht="14.25" customHeight="1">
      <c r="A77" s="15" t="s">
        <v>12</v>
      </c>
      <c r="B77" s="1" t="str">
        <f>CONCATENATE(D71,"  -  ",D73)</f>
        <v>Emma Rolig, MBF  -  Vuokko Lahtinen, KuPTS</v>
      </c>
      <c r="G77" s="58">
        <v>11</v>
      </c>
      <c r="H77" s="64" t="s">
        <v>26</v>
      </c>
      <c r="I77" s="59">
        <v>4</v>
      </c>
      <c r="J77" s="65"/>
      <c r="K77" s="58">
        <v>11</v>
      </c>
      <c r="L77" s="64" t="s">
        <v>26</v>
      </c>
      <c r="M77" s="59">
        <v>6</v>
      </c>
      <c r="N77" s="65"/>
      <c r="O77" s="58">
        <v>11</v>
      </c>
      <c r="P77" s="64" t="s">
        <v>26</v>
      </c>
      <c r="Q77" s="59">
        <v>7</v>
      </c>
      <c r="R77" s="66"/>
      <c r="S77" s="58"/>
      <c r="T77" s="64" t="s">
        <v>26</v>
      </c>
      <c r="U77" s="59"/>
      <c r="V77" s="66"/>
      <c r="W77" s="58"/>
      <c r="X77" s="64" t="s">
        <v>26</v>
      </c>
      <c r="Y77" s="59"/>
      <c r="Z77" s="65"/>
      <c r="AA77" s="65"/>
      <c r="AB77" s="67">
        <f>IF($G77-$I77&gt;0,1,0)+IF($K77-$M77&gt;0,1,0)+IF($O77-$Q77&gt;0,1,0)+IF($S77-$U77&gt;0,1,0)+IF($W77-$Y77&gt;0,1,0)</f>
        <v>3</v>
      </c>
      <c r="AC77" s="68" t="s">
        <v>26</v>
      </c>
      <c r="AD77" s="69">
        <f>IF($G77-$I77&lt;0,1,0)+IF($K77-$M77&lt;0,1,0)+IF($O77-$Q77&lt;0,1,0)+IF($S77-$U77&lt;0,1,0)+IF($W77-$Y77&lt;0,1,0)</f>
        <v>0</v>
      </c>
      <c r="AE77" s="70"/>
      <c r="AF77" s="71">
        <f>IF($AB77-$AD77&gt;0,1,0)</f>
        <v>1</v>
      </c>
      <c r="AG77" s="60" t="s">
        <v>26</v>
      </c>
      <c r="AH77" s="72">
        <f>IF($AB77-$AD77&lt;0,1,0)</f>
        <v>0</v>
      </c>
      <c r="AI77" s="73"/>
    </row>
    <row r="78" spans="1:35" ht="14.25" customHeight="1">
      <c r="A78" s="15" t="s">
        <v>5</v>
      </c>
      <c r="B78" s="1" t="str">
        <f>CONCATENATE(D72,"  -  ",D74)</f>
        <v>Camilla Kuusjärvi, MBF  -  Viivi-Mari Vastavuo, MBF</v>
      </c>
      <c r="G78" s="86">
        <v>11</v>
      </c>
      <c r="H78" s="74" t="s">
        <v>26</v>
      </c>
      <c r="I78" s="87">
        <v>6</v>
      </c>
      <c r="J78" s="65"/>
      <c r="K78" s="58">
        <v>11</v>
      </c>
      <c r="L78" s="64" t="s">
        <v>26</v>
      </c>
      <c r="M78" s="59">
        <v>7</v>
      </c>
      <c r="N78" s="65"/>
      <c r="O78" s="58">
        <v>11</v>
      </c>
      <c r="P78" s="64" t="s">
        <v>26</v>
      </c>
      <c r="Q78" s="59">
        <v>3</v>
      </c>
      <c r="R78" s="66"/>
      <c r="S78" s="58"/>
      <c r="T78" s="64" t="s">
        <v>26</v>
      </c>
      <c r="U78" s="59"/>
      <c r="V78" s="66"/>
      <c r="W78" s="58"/>
      <c r="X78" s="64" t="s">
        <v>26</v>
      </c>
      <c r="Y78" s="59"/>
      <c r="Z78" s="65"/>
      <c r="AA78" s="65"/>
      <c r="AB78" s="67">
        <f>IF($G78-$I78&gt;0,1,0)+IF($K78-$M78&gt;0,1,0)+IF($O78-$Q78&gt;0,1,0)+IF($S78-$U78&gt;0,1,0)+IF($W78-$Y78&gt;0,1,0)</f>
        <v>3</v>
      </c>
      <c r="AC78" s="68" t="s">
        <v>26</v>
      </c>
      <c r="AD78" s="69">
        <f>IF($G78-$I78&lt;0,1,0)+IF($K78-$M78&lt;0,1,0)+IF($O78-$Q78&lt;0,1,0)+IF($S78-$U78&lt;0,1,0)+IF($W78-$Y78&lt;0,1,0)</f>
        <v>0</v>
      </c>
      <c r="AE78" s="70"/>
      <c r="AF78" s="71">
        <f>IF($AB78-$AD78&gt;0,1,0)</f>
        <v>1</v>
      </c>
      <c r="AG78" s="60" t="s">
        <v>26</v>
      </c>
      <c r="AH78" s="72">
        <f>IF($AB78-$AD78&lt;0,1,0)</f>
        <v>0</v>
      </c>
      <c r="AI78" s="73"/>
    </row>
    <row r="79" spans="1:35" ht="14.25" customHeight="1">
      <c r="A79" s="15"/>
      <c r="G79" s="75"/>
      <c r="H79" s="76"/>
      <c r="I79" s="77"/>
      <c r="J79" s="65"/>
      <c r="K79" s="75"/>
      <c r="L79" s="76"/>
      <c r="M79" s="77"/>
      <c r="N79" s="65"/>
      <c r="O79" s="75"/>
      <c r="P79" s="76"/>
      <c r="Q79" s="77"/>
      <c r="R79" s="66"/>
      <c r="S79" s="75"/>
      <c r="T79" s="76"/>
      <c r="U79" s="77"/>
      <c r="V79" s="66"/>
      <c r="W79" s="75"/>
      <c r="X79" s="76"/>
      <c r="Y79" s="77"/>
      <c r="Z79" s="65"/>
      <c r="AA79" s="65"/>
      <c r="AB79" s="67"/>
      <c r="AC79" s="68"/>
      <c r="AD79" s="69"/>
      <c r="AE79" s="70"/>
      <c r="AF79" s="71"/>
      <c r="AG79" s="61"/>
      <c r="AH79" s="72"/>
      <c r="AI79" s="73"/>
    </row>
    <row r="80" spans="1:35" ht="14.25" customHeight="1">
      <c r="A80" s="15" t="s">
        <v>8</v>
      </c>
      <c r="B80" s="1" t="str">
        <f>CONCATENATE(D71,"  -  ",D74)</f>
        <v>Emma Rolig, MBF  -  Viivi-Mari Vastavuo, MBF</v>
      </c>
      <c r="G80" s="58">
        <v>11</v>
      </c>
      <c r="H80" s="64" t="s">
        <v>26</v>
      </c>
      <c r="I80" s="59">
        <v>6</v>
      </c>
      <c r="J80" s="65"/>
      <c r="K80" s="58">
        <v>11</v>
      </c>
      <c r="L80" s="64" t="s">
        <v>26</v>
      </c>
      <c r="M80" s="59">
        <v>4</v>
      </c>
      <c r="N80" s="65"/>
      <c r="O80" s="58">
        <v>11</v>
      </c>
      <c r="P80" s="64" t="s">
        <v>26</v>
      </c>
      <c r="Q80" s="59">
        <v>2</v>
      </c>
      <c r="R80" s="66"/>
      <c r="S80" s="58"/>
      <c r="T80" s="64" t="s">
        <v>26</v>
      </c>
      <c r="U80" s="59"/>
      <c r="V80" s="66"/>
      <c r="W80" s="58"/>
      <c r="X80" s="64" t="s">
        <v>26</v>
      </c>
      <c r="Y80" s="59"/>
      <c r="Z80" s="65"/>
      <c r="AA80" s="65"/>
      <c r="AB80" s="67">
        <f>IF($G80-$I80&gt;0,1,0)+IF($K80-$M80&gt;0,1,0)+IF($O80-$Q80&gt;0,1,0)+IF($S80-$U80&gt;0,1,0)+IF($W80-$Y80&gt;0,1,0)</f>
        <v>3</v>
      </c>
      <c r="AC80" s="68" t="s">
        <v>26</v>
      </c>
      <c r="AD80" s="69">
        <f>IF($G80-$I80&lt;0,1,0)+IF($K80-$M80&lt;0,1,0)+IF($O80-$Q80&lt;0,1,0)+IF($S80-$U80&lt;0,1,0)+IF($W80-$Y80&lt;0,1,0)</f>
        <v>0</v>
      </c>
      <c r="AE80" s="70"/>
      <c r="AF80" s="71">
        <f>IF($AB80-$AD80&gt;0,1,0)</f>
        <v>1</v>
      </c>
      <c r="AG80" s="60" t="s">
        <v>26</v>
      </c>
      <c r="AH80" s="72">
        <f>IF($AB80-$AD80&lt;0,1,0)</f>
        <v>0</v>
      </c>
      <c r="AI80" s="73"/>
    </row>
    <row r="81" spans="1:35" ht="14.25" customHeight="1">
      <c r="A81" s="15" t="s">
        <v>17</v>
      </c>
      <c r="B81" s="1" t="str">
        <f>CONCATENATE(D72,"  -  ",D73)</f>
        <v>Camilla Kuusjärvi, MBF  -  Vuokko Lahtinen, KuPTS</v>
      </c>
      <c r="G81" s="58">
        <v>11</v>
      </c>
      <c r="H81" s="64" t="s">
        <v>26</v>
      </c>
      <c r="I81" s="59">
        <v>4</v>
      </c>
      <c r="J81" s="65"/>
      <c r="K81" s="58">
        <v>11</v>
      </c>
      <c r="L81" s="64" t="s">
        <v>26</v>
      </c>
      <c r="M81" s="59">
        <v>8</v>
      </c>
      <c r="N81" s="65"/>
      <c r="O81" s="58">
        <v>8</v>
      </c>
      <c r="P81" s="64" t="s">
        <v>26</v>
      </c>
      <c r="Q81" s="59">
        <v>11</v>
      </c>
      <c r="R81" s="66"/>
      <c r="S81" s="58">
        <v>10</v>
      </c>
      <c r="T81" s="64" t="s">
        <v>26</v>
      </c>
      <c r="U81" s="59">
        <v>12</v>
      </c>
      <c r="V81" s="66"/>
      <c r="W81" s="58">
        <v>11</v>
      </c>
      <c r="X81" s="64" t="s">
        <v>26</v>
      </c>
      <c r="Y81" s="59">
        <v>8</v>
      </c>
      <c r="Z81" s="65"/>
      <c r="AA81" s="65"/>
      <c r="AB81" s="67">
        <f>IF($G81-$I81&gt;0,1,0)+IF($K81-$M81&gt;0,1,0)+IF($O81-$Q81&gt;0,1,0)+IF($S81-$U81&gt;0,1,0)+IF($W81-$Y81&gt;0,1,0)</f>
        <v>3</v>
      </c>
      <c r="AC81" s="68" t="s">
        <v>26</v>
      </c>
      <c r="AD81" s="69">
        <f>IF($G81-$I81&lt;0,1,0)+IF($K81-$M81&lt;0,1,0)+IF($O81-$Q81&lt;0,1,0)+IF($S81-$U81&lt;0,1,0)+IF($W81-$Y81&lt;0,1,0)</f>
        <v>2</v>
      </c>
      <c r="AE81" s="70"/>
      <c r="AF81" s="71">
        <f>IF($AB81-$AD81&gt;0,1,0)</f>
        <v>1</v>
      </c>
      <c r="AG81" s="60" t="s">
        <v>26</v>
      </c>
      <c r="AH81" s="72">
        <f>IF($AB81-$AD81&lt;0,1,0)</f>
        <v>0</v>
      </c>
      <c r="AI81" s="73"/>
    </row>
    <row r="82" spans="1:35" ht="14.25" customHeight="1">
      <c r="A82" s="15"/>
      <c r="G82" s="75"/>
      <c r="H82" s="76"/>
      <c r="I82" s="77"/>
      <c r="J82" s="65"/>
      <c r="K82" s="75"/>
      <c r="L82" s="76"/>
      <c r="M82" s="77"/>
      <c r="N82" s="65"/>
      <c r="O82" s="75"/>
      <c r="P82" s="76"/>
      <c r="Q82" s="77"/>
      <c r="R82" s="66"/>
      <c r="S82" s="75"/>
      <c r="T82" s="76"/>
      <c r="U82" s="77"/>
      <c r="V82" s="66"/>
      <c r="W82" s="75"/>
      <c r="X82" s="76"/>
      <c r="Y82" s="77"/>
      <c r="Z82" s="65"/>
      <c r="AA82" s="65"/>
      <c r="AB82" s="67"/>
      <c r="AC82" s="68"/>
      <c r="AD82" s="69"/>
      <c r="AE82" s="70"/>
      <c r="AF82" s="71"/>
      <c r="AG82" s="61"/>
      <c r="AH82" s="72"/>
      <c r="AI82" s="73"/>
    </row>
    <row r="83" spans="1:35" ht="14.25" customHeight="1">
      <c r="A83" s="15" t="s">
        <v>20</v>
      </c>
      <c r="B83" s="1" t="str">
        <f>CONCATENATE(D71,"  -  ",D72)</f>
        <v>Emma Rolig, MBF  -  Camilla Kuusjärvi, MBF</v>
      </c>
      <c r="G83" s="58">
        <v>11</v>
      </c>
      <c r="H83" s="64" t="s">
        <v>26</v>
      </c>
      <c r="I83" s="59">
        <v>5</v>
      </c>
      <c r="J83" s="65"/>
      <c r="K83" s="58">
        <v>11</v>
      </c>
      <c r="L83" s="64" t="s">
        <v>26</v>
      </c>
      <c r="M83" s="59">
        <v>7</v>
      </c>
      <c r="N83" s="65"/>
      <c r="O83" s="58">
        <v>11</v>
      </c>
      <c r="P83" s="64" t="s">
        <v>26</v>
      </c>
      <c r="Q83" s="59">
        <v>5</v>
      </c>
      <c r="R83" s="66"/>
      <c r="S83" s="58"/>
      <c r="T83" s="64" t="s">
        <v>26</v>
      </c>
      <c r="U83" s="59"/>
      <c r="V83" s="66"/>
      <c r="W83" s="58"/>
      <c r="X83" s="64" t="s">
        <v>26</v>
      </c>
      <c r="Y83" s="59"/>
      <c r="Z83" s="65"/>
      <c r="AA83" s="65"/>
      <c r="AB83" s="67">
        <f>IF($G83-$I83&gt;0,1,0)+IF($K83-$M83&gt;0,1,0)+IF($O83-$Q83&gt;0,1,0)+IF($S83-$U83&gt;0,1,0)+IF($W83-$Y83&gt;0,1,0)</f>
        <v>3</v>
      </c>
      <c r="AC83" s="68" t="s">
        <v>26</v>
      </c>
      <c r="AD83" s="69">
        <f>IF($G83-$I83&lt;0,1,0)+IF($K83-$M83&lt;0,1,0)+IF($O83-$Q83&lt;0,1,0)+IF($S83-$U83&lt;0,1,0)+IF($W83-$Y83&lt;0,1,0)</f>
        <v>0</v>
      </c>
      <c r="AE83" s="70"/>
      <c r="AF83" s="71">
        <f>IF($AB83-$AD83&gt;0,1,0)</f>
        <v>1</v>
      </c>
      <c r="AG83" s="60" t="s">
        <v>26</v>
      </c>
      <c r="AH83" s="72">
        <f>IF($AB83-$AD83&lt;0,1,0)</f>
        <v>0</v>
      </c>
      <c r="AI83" s="73"/>
    </row>
    <row r="84" spans="1:35" ht="14.25" customHeight="1">
      <c r="A84" s="15" t="s">
        <v>21</v>
      </c>
      <c r="B84" s="1" t="str">
        <f>CONCATENATE(D73,"  -  ",D74)</f>
        <v>Vuokko Lahtinen, KuPTS  -  Viivi-Mari Vastavuo, MBF</v>
      </c>
      <c r="G84" s="58">
        <v>7</v>
      </c>
      <c r="H84" s="64" t="s">
        <v>26</v>
      </c>
      <c r="I84" s="59">
        <v>11</v>
      </c>
      <c r="J84" s="65"/>
      <c r="K84" s="58">
        <v>11</v>
      </c>
      <c r="L84" s="64" t="s">
        <v>26</v>
      </c>
      <c r="M84" s="59">
        <v>5</v>
      </c>
      <c r="N84" s="65"/>
      <c r="O84" s="58">
        <v>11</v>
      </c>
      <c r="P84" s="64" t="s">
        <v>26</v>
      </c>
      <c r="Q84" s="59">
        <v>9</v>
      </c>
      <c r="R84" s="66"/>
      <c r="S84" s="58">
        <v>11</v>
      </c>
      <c r="T84" s="64" t="s">
        <v>26</v>
      </c>
      <c r="U84" s="59">
        <v>8</v>
      </c>
      <c r="V84" s="66"/>
      <c r="W84" s="58"/>
      <c r="X84" s="64" t="s">
        <v>26</v>
      </c>
      <c r="Y84" s="59"/>
      <c r="Z84" s="65"/>
      <c r="AA84" s="65"/>
      <c r="AB84" s="78">
        <f>IF($G84-$I84&gt;0,1,0)+IF($K84-$M84&gt;0,1,0)+IF($O84-$Q84&gt;0,1,0)+IF($S84-$U84&gt;0,1,0)+IF($W84-$Y84&gt;0,1,0)</f>
        <v>3</v>
      </c>
      <c r="AC84" s="79" t="s">
        <v>26</v>
      </c>
      <c r="AD84" s="80">
        <f>IF($G84-$I84&lt;0,1,0)+IF($K84-$M84&lt;0,1,0)+IF($O84-$Q84&lt;0,1,0)+IF($S84-$U84&lt;0,1,0)+IF($W84-$Y84&lt;0,1,0)</f>
        <v>1</v>
      </c>
      <c r="AE84" s="70"/>
      <c r="AF84" s="81">
        <f>IF($AB84-$AD84&gt;0,1,0)</f>
        <v>1</v>
      </c>
      <c r="AG84" s="62" t="s">
        <v>26</v>
      </c>
      <c r="AH84" s="82">
        <f>IF($AB84-$AD84&lt;0,1,0)</f>
        <v>0</v>
      </c>
      <c r="AI84" s="73"/>
    </row>
  </sheetData>
  <mergeCells count="120">
    <mergeCell ref="Y74:AC74"/>
    <mergeCell ref="AD74:AH74"/>
    <mergeCell ref="E73:I73"/>
    <mergeCell ref="J73:N73"/>
    <mergeCell ref="E74:I74"/>
    <mergeCell ref="J74:N74"/>
    <mergeCell ref="O74:S74"/>
    <mergeCell ref="T74:X74"/>
    <mergeCell ref="O73:S73"/>
    <mergeCell ref="T73:X73"/>
    <mergeCell ref="Y71:AC71"/>
    <mergeCell ref="AD71:AH71"/>
    <mergeCell ref="Y72:AC72"/>
    <mergeCell ref="AD72:AH72"/>
    <mergeCell ref="Y73:AC73"/>
    <mergeCell ref="AD73:AH73"/>
    <mergeCell ref="E72:I72"/>
    <mergeCell ref="J72:N72"/>
    <mergeCell ref="O72:S72"/>
    <mergeCell ref="T72:X72"/>
    <mergeCell ref="E71:I71"/>
    <mergeCell ref="J71:N71"/>
    <mergeCell ref="O71:S71"/>
    <mergeCell ref="T71:X71"/>
    <mergeCell ref="Y70:AC70"/>
    <mergeCell ref="AD70:AH70"/>
    <mergeCell ref="E55:I55"/>
    <mergeCell ref="J55:N55"/>
    <mergeCell ref="E70:I70"/>
    <mergeCell ref="J70:N70"/>
    <mergeCell ref="O70:S70"/>
    <mergeCell ref="T70:X70"/>
    <mergeCell ref="O55:S55"/>
    <mergeCell ref="T55:X55"/>
    <mergeCell ref="Y53:AC53"/>
    <mergeCell ref="AD53:AH53"/>
    <mergeCell ref="Y54:AC54"/>
    <mergeCell ref="AD54:AH54"/>
    <mergeCell ref="Y55:AC55"/>
    <mergeCell ref="AD55:AH55"/>
    <mergeCell ref="E54:I54"/>
    <mergeCell ref="J54:N54"/>
    <mergeCell ref="O54:S54"/>
    <mergeCell ref="T54:X54"/>
    <mergeCell ref="E53:I53"/>
    <mergeCell ref="J53:N53"/>
    <mergeCell ref="O53:S53"/>
    <mergeCell ref="T53:X53"/>
    <mergeCell ref="Y52:AC52"/>
    <mergeCell ref="AD52:AH52"/>
    <mergeCell ref="E51:I51"/>
    <mergeCell ref="J51:N51"/>
    <mergeCell ref="E52:I52"/>
    <mergeCell ref="J52:N52"/>
    <mergeCell ref="O52:S52"/>
    <mergeCell ref="T52:X52"/>
    <mergeCell ref="O51:S51"/>
    <mergeCell ref="T51:X51"/>
    <mergeCell ref="Y32:AC32"/>
    <mergeCell ref="AD32:AH32"/>
    <mergeCell ref="O32:S32"/>
    <mergeCell ref="T32:X32"/>
    <mergeCell ref="Y51:AC51"/>
    <mergeCell ref="AD51:AH51"/>
    <mergeCell ref="E31:I31"/>
    <mergeCell ref="J31:N31"/>
    <mergeCell ref="E32:I32"/>
    <mergeCell ref="J32:N32"/>
    <mergeCell ref="O31:S31"/>
    <mergeCell ref="T31:X31"/>
    <mergeCell ref="Y31:AC31"/>
    <mergeCell ref="AD31:AH31"/>
    <mergeCell ref="Y29:AC29"/>
    <mergeCell ref="AD29:AH29"/>
    <mergeCell ref="Y30:AC30"/>
    <mergeCell ref="AD30:AH30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B2" sqref="B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6.25">
      <c r="D1" s="126" t="s">
        <v>73</v>
      </c>
    </row>
    <row r="2" ht="15" customHeight="1">
      <c r="D2" s="10"/>
    </row>
    <row r="3" spans="4:10" ht="15" customHeight="1">
      <c r="D3" s="9"/>
      <c r="G3" s="155" t="s">
        <v>29</v>
      </c>
      <c r="H3" s="156" t="str">
        <f>IF(I12="","",VLOOKUP(I12,D9:F16,3))</f>
        <v>Henrika Punnonen, KuPTS</v>
      </c>
      <c r="I3" s="9"/>
      <c r="J3" s="9" t="str">
        <f>IF(I13="","",I13)</f>
        <v>-9,12,8,-7,8</v>
      </c>
    </row>
    <row r="4" spans="4:10" ht="15.75">
      <c r="D4" s="125" t="s">
        <v>152</v>
      </c>
      <c r="G4" s="155" t="s">
        <v>30</v>
      </c>
      <c r="H4" s="9" t="str">
        <f>IF(I12="","",IF(H10=I12,VLOOKUP(H14,D9:F16,3),VLOOKUP(H10,D9:F16,3)))</f>
        <v>Pinja Eriksson, MBF</v>
      </c>
      <c r="I4" s="9"/>
      <c r="J4" s="9"/>
    </row>
    <row r="5" spans="4:10" ht="15" customHeight="1">
      <c r="D5" s="9"/>
      <c r="G5" s="155" t="s">
        <v>31</v>
      </c>
      <c r="H5" s="9" t="str">
        <f>IF(H10="","",IF(G9=H10,VLOOKUP(G11,$D$9:$F$16,3),VLOOKUP(G9,$D$9:$F$16,3)))</f>
        <v>Jannika Oksanen, TIP-70</v>
      </c>
      <c r="I5" s="9"/>
      <c r="J5" s="9"/>
    </row>
    <row r="6" spans="4:10" ht="15" customHeight="1">
      <c r="D6" s="9"/>
      <c r="G6" s="155" t="s">
        <v>31</v>
      </c>
      <c r="H6" s="9" t="str">
        <f>IF(H14="","",IF(G13=H14,VLOOKUP(G15,$D$9:$F$16,3),VLOOKUP(G13,$D$9:$F$16,3)))</f>
        <v>Esther Goldberg, MBF</v>
      </c>
      <c r="I6" s="9"/>
      <c r="J6" s="9"/>
    </row>
    <row r="8" spans="4:6" ht="15" customHeight="1">
      <c r="D8" s="2"/>
      <c r="E8" s="2"/>
      <c r="F8" s="2"/>
    </row>
    <row r="9" spans="3:10" ht="14.25" customHeight="1">
      <c r="C9" s="20">
        <v>39</v>
      </c>
      <c r="D9" s="42">
        <v>1</v>
      </c>
      <c r="E9" s="38" t="s">
        <v>45</v>
      </c>
      <c r="F9" s="5" t="str">
        <f>IF(C9=0,"",INDEX(Nimet!$A$2:$D$251,C9,4))</f>
        <v>Jannika Oksanen, TIP-70</v>
      </c>
      <c r="G9" s="34">
        <v>1</v>
      </c>
      <c r="H9" s="22"/>
      <c r="I9" s="22"/>
      <c r="J9" s="6"/>
    </row>
    <row r="10" spans="3:10" ht="14.25" customHeight="1">
      <c r="C10" s="20">
        <v>67</v>
      </c>
      <c r="D10" s="43">
        <v>2</v>
      </c>
      <c r="E10" s="39" t="s">
        <v>51</v>
      </c>
      <c r="F10" s="4" t="str">
        <f>IF(C10=0,"",INDEX(Nimet!$A$2:$D$251,C10,4))</f>
        <v>Milla-Mari Vastavuo, MBF</v>
      </c>
      <c r="G10" s="111" t="s">
        <v>213</v>
      </c>
      <c r="H10" s="35">
        <v>3</v>
      </c>
      <c r="I10" s="22"/>
      <c r="J10" s="6"/>
    </row>
    <row r="11" spans="3:10" ht="14.25" customHeight="1">
      <c r="C11" s="20">
        <v>57</v>
      </c>
      <c r="D11" s="42">
        <v>3</v>
      </c>
      <c r="E11" s="38" t="s">
        <v>59</v>
      </c>
      <c r="F11" s="5" t="str">
        <f>IF(C11=0,"",INDEX(Nimet!$A$2:$D$251,C11,4))</f>
        <v>Pinja Eriksson, MBF</v>
      </c>
      <c r="G11" s="37">
        <v>3</v>
      </c>
      <c r="H11" s="112" t="s">
        <v>217</v>
      </c>
      <c r="I11" s="22"/>
      <c r="J11" s="6"/>
    </row>
    <row r="12" spans="3:10" ht="14.25" customHeight="1">
      <c r="C12" s="20">
        <v>66</v>
      </c>
      <c r="D12" s="43">
        <v>4</v>
      </c>
      <c r="E12" s="39" t="s">
        <v>53</v>
      </c>
      <c r="F12" s="4" t="str">
        <f>IF(C12=0,"",INDEX(Nimet!$A$2:$D$251,C12,4))</f>
        <v>Emma Rolig, MBF</v>
      </c>
      <c r="G12" s="32" t="s">
        <v>214</v>
      </c>
      <c r="H12" s="23"/>
      <c r="I12" s="35">
        <v>5</v>
      </c>
      <c r="J12" s="6"/>
    </row>
    <row r="13" spans="3:10" ht="14.25" customHeight="1">
      <c r="C13" s="20">
        <v>20</v>
      </c>
      <c r="D13" s="42">
        <v>5</v>
      </c>
      <c r="E13" s="38" t="s">
        <v>52</v>
      </c>
      <c r="F13" s="5" t="str">
        <f>IF(C13=0,"",INDEX(Nimet!$A$2:$D$251,C13,4))</f>
        <v>Henrika Punnonen, KuPTS</v>
      </c>
      <c r="G13" s="34">
        <v>5</v>
      </c>
      <c r="H13" s="23"/>
      <c r="I13" s="113" t="s">
        <v>220</v>
      </c>
      <c r="J13" s="6"/>
    </row>
    <row r="14" spans="3:10" ht="14.25" customHeight="1">
      <c r="C14" s="20">
        <v>58</v>
      </c>
      <c r="D14" s="43">
        <v>6</v>
      </c>
      <c r="E14" s="39" t="s">
        <v>46</v>
      </c>
      <c r="F14" s="4" t="str">
        <f>IF(C14=0,"",INDEX(Nimet!$A$2:$D$251,C14,4))</f>
        <v>Camilla Kuusjärvi, MBF</v>
      </c>
      <c r="G14" s="111" t="s">
        <v>210</v>
      </c>
      <c r="H14" s="36">
        <v>5</v>
      </c>
      <c r="I14" s="22"/>
      <c r="J14" s="6"/>
    </row>
    <row r="15" spans="3:10" ht="14.25" customHeight="1">
      <c r="C15" s="20">
        <v>59</v>
      </c>
      <c r="D15" s="42">
        <v>7</v>
      </c>
      <c r="E15" s="38" t="s">
        <v>54</v>
      </c>
      <c r="F15" s="5" t="str">
        <f>IF(C15=0,"",INDEX(Nimet!$A$2:$D$251,C15,4))</f>
        <v>Esther Goldberg, MBF</v>
      </c>
      <c r="G15" s="37">
        <v>7</v>
      </c>
      <c r="H15" s="32" t="s">
        <v>215</v>
      </c>
      <c r="I15" s="22"/>
      <c r="J15" s="6"/>
    </row>
    <row r="16" spans="3:10" ht="14.25" customHeight="1">
      <c r="C16" s="20">
        <v>40</v>
      </c>
      <c r="D16" s="43">
        <v>8</v>
      </c>
      <c r="E16" s="39" t="s">
        <v>60</v>
      </c>
      <c r="F16" s="4" t="str">
        <f>IF(C16=0,"",INDEX(Nimet!$A$2:$D$251,C16,4))</f>
        <v>Henna Mäntynen, TIP-70</v>
      </c>
      <c r="G16" s="32" t="s">
        <v>212</v>
      </c>
      <c r="H16" s="22"/>
      <c r="I16" s="22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</cp:lastModifiedBy>
  <cp:lastPrinted>2007-03-18T17:05:28Z</cp:lastPrinted>
  <dcterms:created xsi:type="dcterms:W3CDTF">2000-10-06T05:15:15Z</dcterms:created>
  <dcterms:modified xsi:type="dcterms:W3CDTF">2007-03-18T17:42:33Z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1345873826</vt:i4>
  </property>
  <property fmtid="{D5CDD505-2E9C-101B-9397-08002B2CF9AE}" pid="3" name="_NewReviewCycle">
    <vt:lpwstr/>
  </property>
  <property fmtid="{D5CDD505-2E9C-101B-9397-08002B2CF9AE}" pid="4" name="_EmailSubject">
    <vt:lpwstr>Pohjanmaa GP 2006 tulokset</vt:lpwstr>
  </property>
  <property fmtid="{D5CDD505-2E9C-101B-9397-08002B2CF9AE}" pid="5" name="_AuthorEmail">
    <vt:lpwstr>jukka.dahlstrom@netikka.fi</vt:lpwstr>
  </property>
  <property fmtid="{D5CDD505-2E9C-101B-9397-08002B2CF9AE}" pid="6" name="_AuthorEmailDisplayName">
    <vt:lpwstr>Jukka Dahlström</vt:lpwstr>
  </property>
  <property fmtid="{D5CDD505-2E9C-101B-9397-08002B2CF9AE}" pid="7" name="_PreviousAdHocReviewCycleID">
    <vt:i4>-765570318</vt:i4>
  </property>
  <property fmtid="{D5CDD505-2E9C-101B-9397-08002B2CF9AE}" pid="8" name="_ReviewingToolsShownOnce">
    <vt:lpwstr/>
  </property>
</Properties>
</file>